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novakova.veronika" reservationPassword="0"/>
  <workbookPr/>
  <bookViews>
    <workbookView xWindow="240" yWindow="120" windowWidth="14940" windowHeight="9225" activeTab="0"/>
  </bookViews>
  <sheets>
    <sheet name="PS 901" sheetId="1" r:id="rId1"/>
    <sheet name="SO 000_Ostatní" sheetId="2" r:id="rId2"/>
    <sheet name="SO 000_Vedlejší" sheetId="3" r:id="rId3"/>
    <sheet name="SO 101" sheetId="4" r:id="rId4"/>
    <sheet name="SO 102" sheetId="5" r:id="rId5"/>
    <sheet name="SO 401" sheetId="6" r:id="rId6"/>
    <sheet name="SO 902" sheetId="7" r:id="rId7"/>
  </sheets>
  <definedNames/>
  <calcPr/>
  <webPublishing/>
</workbook>
</file>

<file path=xl/sharedStrings.xml><?xml version="1.0" encoding="utf-8"?>
<sst xmlns="http://schemas.openxmlformats.org/spreadsheetml/2006/main" count="4231" uniqueCount="1102">
  <si>
    <t>ASPE10</t>
  </si>
  <si>
    <t>S</t>
  </si>
  <si>
    <t>Soupis prací objektu</t>
  </si>
  <si>
    <t xml:space="preserve">Stavba: </t>
  </si>
  <si>
    <t>SEREK2023</t>
  </si>
  <si>
    <t>Odbočovací pruh Žebětínská, úpr. po DI č. II</t>
  </si>
  <si>
    <t>O</t>
  </si>
  <si>
    <t>Rozpočet:</t>
  </si>
  <si>
    <t>0,00</t>
  </si>
  <si>
    <t>15,00</t>
  </si>
  <si>
    <t>21,00</t>
  </si>
  <si>
    <t>3</t>
  </si>
  <si>
    <t>6</t>
  </si>
  <si>
    <t>2</t>
  </si>
  <si>
    <t>PS 901</t>
  </si>
  <si>
    <t>Úprava SSZ na křižovatce 1.26 Stará dálnice - Kohoutovická - Žebětínská</t>
  </si>
  <si>
    <t>Typ</t>
  </si>
  <si>
    <t>0</t>
  </si>
  <si>
    <t>Poř. číslo</t>
  </si>
  <si>
    <t>1</t>
  </si>
  <si>
    <t>Kód položky</t>
  </si>
  <si>
    <t>Varianta</t>
  </si>
  <si>
    <t>Název položky</t>
  </si>
  <si>
    <t>4</t>
  </si>
  <si>
    <t>MJ</t>
  </si>
  <si>
    <t>5</t>
  </si>
  <si>
    <t>Množství</t>
  </si>
  <si>
    <t>Jednotková cena</t>
  </si>
  <si>
    <t>Jednotková</t>
  </si>
  <si>
    <t>9</t>
  </si>
  <si>
    <t>Celkem</t>
  </si>
  <si>
    <t>10</t>
  </si>
  <si>
    <t>SD</t>
  </si>
  <si>
    <t>Zemní práce</t>
  </si>
  <si>
    <t>P</t>
  </si>
  <si>
    <t>171251201</t>
  </si>
  <si>
    <t/>
  </si>
  <si>
    <t>Uložení sypaniny na skládky nebo meziskládky</t>
  </si>
  <si>
    <t>M3</t>
  </si>
  <si>
    <t>PP</t>
  </si>
  <si>
    <t>Uložení sypaniny na skládky nebo meziskládky bez hutnění s upravením uložené sypaniny do předepsaného tvaru</t>
  </si>
  <si>
    <t>VV</t>
  </si>
  <si>
    <t>PS 901 - v.č. 02 - Situace SSZ 1.26 
- uložení přebytečné zeminy po výkopu 50 x 80: 
110*0.5*0.2=11,000 [A] 
- uložení přebytečné zeminy po výkopu 65 x 120: 
18*0.65*0.3=3,510 [B] 
- uložení přebytečné zeminy po výkopu pro chodecký stožár č. 10: 
5*(0.6^3)=1,080 [C] 
- uložení přebytečné zeminy po výkopu pro prefabrikáty šachet indukčních smyček: 
5*(0.6^3)=1,080 [D] 
- uložení přebytečné zeminy po výkopu pro kabelovou komoru:  
3.14*(0.8)^2*1=2,010 [E] 
Celkem: A+B+C+D+E=18,680 [F]</t>
  </si>
  <si>
    <t>TS</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</si>
  <si>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</si>
  <si>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171201231</t>
  </si>
  <si>
    <t>Poplatek za uložení zeminy a kamení na recyklační skládce (skládkovné) kód odpadu 17 05 04</t>
  </si>
  <si>
    <t>T</t>
  </si>
  <si>
    <t>Poplatek za uložení stavebního odpadu na recyklační skládce (skládkovné) zeminy a kamení zatříděného do Katalogu odpadů pod kódem 17 05 04</t>
  </si>
  <si>
    <t>PS 901 - v.č. 02 - Situace SSZ 1.26 
- uložení přebytečné zeminy po výkopu 50 x 80: 
110*0.5*0.2*2,0=22,000 [A] 
- uložení přebytečné zeminy po výkopu 65 x 120: 
18*0.65*0.3*2,0=7,020 [B] 
- uložení přebytečné zeminy po výkopu pro chodecký stožár č. 10: 
5*(0.6^3)*2,0=2,160 [C] 
- uložení přebytečné zeminy po výkopu pro prefabrikáty šachet indukčních smyček: 
5*(0.6^3)*2,0=2,160 [D] 
- uložení přebytečné zeminy po výkopu pro kabelovou komoru:  
3.14*(0.8)^2*1*2,0=4,019 [E] 
Celkem: A+B+C+D+E=37,359 [F]</t>
  </si>
  <si>
    <t>1. Ceny uvedené vsouboru cen je doporučeno upravit podle aktuálních cen místně příslušné skládky odpadů.  
2. Uložení odpadů neuvedených vsouboru cen se oceňuje individuálně.</t>
  </si>
  <si>
    <t>21-M</t>
  </si>
  <si>
    <t>Elektromontáže</t>
  </si>
  <si>
    <t>210220301</t>
  </si>
  <si>
    <t>Montáž svorek hromosvodných se 2 šrouby</t>
  </si>
  <si>
    <t>KUS</t>
  </si>
  <si>
    <t>Montáž hromosvodného vedení svorek se 2 šrouby</t>
  </si>
  <si>
    <t>PS 901 - v.č. 05 - Schéma doplňujícího ochranného pospojování SSZ 1.26 
2=2,000 [A]</t>
  </si>
  <si>
    <t>35441885</t>
  </si>
  <si>
    <t>svorka spojovací pro lano D 8-10mm</t>
  </si>
  <si>
    <t>7</t>
  </si>
  <si>
    <t>210220452</t>
  </si>
  <si>
    <t>Montáž doplňků hromosvodného vedení - ochranného pospojování pevně</t>
  </si>
  <si>
    <t>M</t>
  </si>
  <si>
    <t>Montáž hromosvodného vedení ochranných prvků a doplňků ochranného pospojování pevně</t>
  </si>
  <si>
    <t>PS 901 - v.č. 02.1 - Situace SSZ 1.26 
PS 901 - v.č. 05 - Schéma doplňujícího ochranného pospojování SSZ 1.26 
5+8+17+5=35,000 [A]</t>
  </si>
  <si>
    <t>8</t>
  </si>
  <si>
    <t>35441072</t>
  </si>
  <si>
    <t>drát D 8mm FeZn pro hromosvod</t>
  </si>
  <si>
    <t>KG</t>
  </si>
  <si>
    <t>PS 901 - v.č. 02.1 - Situace SSZ 1.26 
PS 901 - v.č. 05 - Schéma doplňujícího ochranného pospojování SSZ 1.26 
35/2.5=14,000 [A]</t>
  </si>
  <si>
    <t>210800411</t>
  </si>
  <si>
    <t>Montáž vodiče Cu izolovaného plného nebo laněného s PVC pláštěm do 1 kV žíla 0,15 až 16 mm2 zataženého (např. CY, CHAH-V) bez ukončení</t>
  </si>
  <si>
    <t>Montáž izolovaných vodičů měděných do 1 kV bez ukončení uložených v trubkách nebo lištách zatažených plných nebo laněných s PVC pláštěm, bezhalogenových, ohniodolných (např. CY, CHAH-V) průřezu žíly 0,5 až 16 mm2</t>
  </si>
  <si>
    <t>PS 901 - v.č. 05 - Schéma doplňujícího ochranného pospojování SSZ 1.26 
- propojení zemnících svorek ve stožárech SSZ 
2*0.5=1,000 [A]</t>
  </si>
  <si>
    <t>34140826</t>
  </si>
  <si>
    <t>vodič propojovací jádro Cu plné izolace PVC 450/750V (H07V-U) 1x6mm2</t>
  </si>
  <si>
    <t>11</t>
  </si>
  <si>
    <t>210801311</t>
  </si>
  <si>
    <t>Montáž vodiče Cu izolovaného plného nebo laněného s PVC pláštěm do 1 kV žíla 1,5 až 16 mm2 uloženého volně (např. CY, CHAH-V)</t>
  </si>
  <si>
    <t>Montáž izolovaných vodičů měděných do 1 kV bez ukončení uložených volně plných nebo laněných s PVC pláštěm, bezhalogenových, ohniodolných (např. CY, CHAH-V) průřezu žíly 1,5 až 16 mm2</t>
  </si>
  <si>
    <t>PS 901 - v.č. 02.1 - Situace SSZ 1.26 
- vodiče indukčních smyček - odměřeno v AutoCadu 
15+22+17+28+20+25+13=140,000 [A]</t>
  </si>
  <si>
    <t>12</t>
  </si>
  <si>
    <t>341421581-R</t>
  </si>
  <si>
    <t>tepelně a mechanicky odolný bezhalogenový propojovací jednožilový vodič s pocínovaným CU jádrem - průřez do 10 mm2</t>
  </si>
  <si>
    <t>PS 901 - v.č. 02.1 - Situace SSZ 1.26 
- vodiče indukčních smyček - včetně prořezu 5%: 
(15+22+17+28+20+25+13)*1.05=147,000 [A]</t>
  </si>
  <si>
    <t>13</t>
  </si>
  <si>
    <t>210813061</t>
  </si>
  <si>
    <t>Montáž kabelu Cu plného nebo laněného do 1 kV žíly 5x1,5 až 2,5 mm2 (např. CYKY) bez ukončení uloženého pevně</t>
  </si>
  <si>
    <t>Montáž izolovaných kabelů měděných do 1 kV bez ukončení plných nebo laněných kulatých (např. CYKY, CHKE-R) uložených pevně počtu a průřezu žil 5x1,5 až 2,5 mm2</t>
  </si>
  <si>
    <t>PS 901 - v.č. 06 - Stožáry SSZ 1.26 - umístění návěstidel 
stožár č. 3: 
25=25,000 [A] 
stožár č. 10: 
5=5,000 [B] 
Celkem: A+B=30,000 [C]</t>
  </si>
  <si>
    <t>14</t>
  </si>
  <si>
    <t>34143304-R</t>
  </si>
  <si>
    <t>kabel ovládací flexibilní jádro Cu lanované izolace PVC plášť PVC 0,6/1kV YY-JZ 5x1,00mm2</t>
  </si>
  <si>
    <t>PS 901 - v.č. 06 - Stožáry SSZ 1.26 - umístění návěstidel 
- včetně 5% prořezu 
stožár č. 3: 
25*1.05=26,250 [A] 
stožár č. 10: 
5*1.05=5,250 [B] 
Celkem: A+B=31,500 [C]</t>
  </si>
  <si>
    <t>15</t>
  </si>
  <si>
    <t>210813121</t>
  </si>
  <si>
    <t>Montáž kabelu Cu plného nebo laněného do 1 kV žíly 37x1,5 mm2 (např. CYKY) bez ukončení uloženého pevně</t>
  </si>
  <si>
    <t>Montáž izolovaných kabelů měděných do 1 kV bez ukončení plných nebo laněných kulatých (např. CYKY, CHKE-R) uložených pevně počtu a průřezu žil 37x1,5 mm2</t>
  </si>
  <si>
    <t>PS 901 - v.č. 03 - Schematický kabelový plán SSZ 1.26 
- pokládka nového kabelu NYY-J 30x1,5: 
40=40,000 [A] 
- přeložka stávajícího kabelu NYY-J 30x1,5: 
15=15,000 [B] 
Celkem: A+B=55,000 [C]</t>
  </si>
  <si>
    <t>16</t>
  </si>
  <si>
    <t>34111169-R</t>
  </si>
  <si>
    <t>kabel instalační jádro Cu plné izolace PVC plášť PVC 0,6/1kV NYY-J 30x1,5mm2</t>
  </si>
  <si>
    <t>PS 901 - v.č. 03 - Schematický kabelový plán SSZ 1.26 
- pokládka nového kabelu NYY-J 30x1,5 - včetně 5% prořezu: 
40*1.05=42,000 [A]</t>
  </si>
  <si>
    <t>17</t>
  </si>
  <si>
    <t>210950121</t>
  </si>
  <si>
    <t>Zatažení lana do kanálu nebo tvárnicové trasy</t>
  </si>
  <si>
    <t>Ostatní práce při montáži vodičů, šňůr a kabelů zatažení lana včetně odvinutí a napojení do kanálu nebo tvárnicové trasy</t>
  </si>
  <si>
    <t>PS 901 - v.č. 02 - Situace SSZ 1.26 
- kopané prostupy 
5+13=18,000 [A]</t>
  </si>
  <si>
    <t>18</t>
  </si>
  <si>
    <t>218813121</t>
  </si>
  <si>
    <t>Demontáž kabelů Cu plných nebo laněných kulatých do 1 kV žíly 37x1,5 mm2 (např. CYKY) bez odpojení vodičů uložených pevně</t>
  </si>
  <si>
    <t>Demontáž izolovaných kabelů měděných do 1 kV bez odpojení vodičů plných nebo laněných kulatých (např. CYKY, CHKE-R) uložených pevně počtu a průřezu žil 37x1,5 mm2</t>
  </si>
  <si>
    <t>PS 901 - v.č. 02.1 - Situace SSZ 1.26 
- demontáž stávajícího kabelu ke stožáru č. 3: 
20=20,000 [A]</t>
  </si>
  <si>
    <t>22-M</t>
  </si>
  <si>
    <t>Montáže sděl. a zabezp. zařízení</t>
  </si>
  <si>
    <t>19</t>
  </si>
  <si>
    <t>220060771</t>
  </si>
  <si>
    <t>Montáž kabelu závlačného ručně zatahováného do rour kabelovodů s jádrem 1 mm TCE/KE, KFE, KEZE, 1 až 7 P</t>
  </si>
  <si>
    <t>Montáž kabelu sdělovacího párového volně uloženého včetně přistavení kabelového bubnu ke kabelové komoře nebo telekomunikačnímu kanálku, pročištění otvoru v tvárnicové, žlabové nebo trubkové trase a zatažení kabelu, odříznutí kabelu, uzavření konců a uzavření kabelu ručně zatahovaného TCEKE, TCEKFE, TCEKFY, TCEKEZE -Y, TCEKPFLEY, TCEKPFLEZE -Y s jádrem 1,00 mm 1 až 7 P</t>
  </si>
  <si>
    <t>PS 901 - v.č. 03 - Schematický kabelový plán SSZ 1.26 
- pokládka kabelu ve volném terénu 
50+70+100+50+60+70=400,000 [A]</t>
  </si>
  <si>
    <t>20</t>
  </si>
  <si>
    <t>34123560-R</t>
  </si>
  <si>
    <t>kabel sdělovací Cu 1P 1,0mm (TCEKFE-C)</t>
  </si>
  <si>
    <t>PS 901 - v.č. 03 - Schematický kabelový plán SSZ 1.26 
- pokládka kabelu včetně prořezu 5%: 
(50+70+100+50+60+70)*1.05=420,000 [A]</t>
  </si>
  <si>
    <t>21</t>
  </si>
  <si>
    <t>220061701</t>
  </si>
  <si>
    <t>Zatažení kabelu do objektu do 9 kg/m</t>
  </si>
  <si>
    <t>Zatažení kabelu do objektu včetně vyčištění přístupu do objektu, odvinutí a zatažení kabelu do objektu do 9 kg/m</t>
  </si>
  <si>
    <t>PS 901 - v.č. 03 - Schematický kabelový plán SSZ 1.26 
PS 901 - v.č. 04 - Napájení SSZ 1.26 
- zatažení kabelů do stožárů č. 3 a 10: 
1+2=3,000 [A]</t>
  </si>
  <si>
    <t>22</t>
  </si>
  <si>
    <t>220080891</t>
  </si>
  <si>
    <t>Montáž spojky [GELSNAP] pro celoplastové kabely bez pancíře do 6 žil</t>
  </si>
  <si>
    <t>Montáž spojky [GELSNAP] pro kabely celoplastové bez pancíře do 6 žil</t>
  </si>
  <si>
    <t>PS 901 - v.č. 03 - Schematický kabelový plán SSZ 1.26 
- spojky na kabelech k indukčním smyčkám: 
6=6,000 [A]</t>
  </si>
  <si>
    <t>23</t>
  </si>
  <si>
    <t>341310607-R</t>
  </si>
  <si>
    <t>Spojka kabelová smršťovací</t>
  </si>
  <si>
    <t>24</t>
  </si>
  <si>
    <t>220081001</t>
  </si>
  <si>
    <t>Montáž smršťovací spojky [Raychem] na jednoplášťovém celoplastovém kabelu bez pancíře do 10 žil</t>
  </si>
  <si>
    <t>Montáž spojky smršťovací [Raychem] pro kabely celoplastové jednoplášťové bez pancíře do 10 žil</t>
  </si>
  <si>
    <t>PS 901 - v.č. 03 - Schematický kabelový plán SSZ 1.26 
- ukončení kabelů ke smyčkám 
7=7,000 [A]</t>
  </si>
  <si>
    <t>25</t>
  </si>
  <si>
    <t>341300059-R</t>
  </si>
  <si>
    <t>Spojka typu T</t>
  </si>
  <si>
    <t>26</t>
  </si>
  <si>
    <t>220110346</t>
  </si>
  <si>
    <t>Montáž štítku kabelového průběžného</t>
  </si>
  <si>
    <t>Montáž kabelového štítku včetně vyražení znaku na štítek, připevnění na kabel, ovinutí štítku páskou pro označení konce kabelu</t>
  </si>
  <si>
    <t>PS 901 - v.č. 03 - Schematický kabelový plán SSZ 1.26 
- značení konců kabelů k indukčním smyčkám: 
7*2=14,000 [A] 
- značení konců kabelů ke stožárům SSZ č. 3 a 10: 
1+2=3,000 [B] 
Celkem: A+B=17,000 [C]</t>
  </si>
  <si>
    <t>1. V ceně 220 11-0346 není započten náklad na dodávku štítku.</t>
  </si>
  <si>
    <t>27</t>
  </si>
  <si>
    <t>35442120</t>
  </si>
  <si>
    <t>štítek plastový - směr dvojstr.</t>
  </si>
  <si>
    <t>28</t>
  </si>
  <si>
    <t>220111436</t>
  </si>
  <si>
    <t>Kontrolní a závěrečné měření kabelu pro rozvod signalizace</t>
  </si>
  <si>
    <t>Kontrolní a závěrečné měření na kabelu včetně provedení správného sledu zapojení žil na koncovkách nebo závěrech, měření smyčkových a izolačních odporů, vyplnění měřicího protokolu pro rozvod signalizace</t>
  </si>
  <si>
    <t>PS 901 - v.č. 03 - Schematický kabelový plán SSZ 1.26 
- měření na kabelu ke stožáru SSZ č. 3: 
30=30,000 [A] 
- měření kabelů k indukčním smyčkám 
2*7=14,000 [B] 
Celkem: A+B=44,000 [C]</t>
  </si>
  <si>
    <t>29</t>
  </si>
  <si>
    <t>220111741</t>
  </si>
  <si>
    <t>Montáž svorky rozpojovací zkušební</t>
  </si>
  <si>
    <t>Montáž svorky rozpojovací včetně montáže skříňky pro svorku, úpravy zemniče pro připojení svorky, očíslování zemniče zkušební</t>
  </si>
  <si>
    <t>PS 901 - v.č. 05 - Schéma doplňujícího ochranného pospojování SSZ 1.26 
- montáž zkušební svorky na stožáru SSZ č. 10: 
1=1,000 [A]</t>
  </si>
  <si>
    <t>1. V ceně 220 11-1741 nejsou započteny náklady na:  
a) provedení zednických prací,  
b) dodávku svorky.</t>
  </si>
  <si>
    <t>30</t>
  </si>
  <si>
    <t>35441925</t>
  </si>
  <si>
    <t>svorka zkušební pro lano D 6-12mm, FeZn</t>
  </si>
  <si>
    <t>31</t>
  </si>
  <si>
    <t>220182022</t>
  </si>
  <si>
    <t>Uložení trubky HDPE pro optický kabel do výkopu bez zřízení lože a bez krytí průměru do 20 mm</t>
  </si>
  <si>
    <t>Uložení trubky HDPE do výkopu pro optický kabel bez zřízení lože a bez krytí průměru do 20 mm</t>
  </si>
  <si>
    <t>PS 901 - v.č. 03 - Schematický kabelový plán SSZ 1.26 
- pokládka HDPE trubky ve volném terénu 
50=50,000 [A]</t>
  </si>
  <si>
    <t>32</t>
  </si>
  <si>
    <t>220182023</t>
  </si>
  <si>
    <t>Kontrola tlakutěsnosti HDPE trubky od 1 m do 2000 m</t>
  </si>
  <si>
    <t>PS 901 - v.č. 03 - Schematický kabelový plán SSZ 1.26 
- kontrola tlakutěsnosti šesti tras HDPE trubek- přímo zadané množství 
1=1,000 [A]</t>
  </si>
  <si>
    <t>33</t>
  </si>
  <si>
    <t>220182025</t>
  </si>
  <si>
    <t>Kontrola průchodnosti trubky pro optický kabel do 2000 m</t>
  </si>
  <si>
    <t>KM</t>
  </si>
  <si>
    <t>Kontrola průchodnosti trubky kalibrace do 2000 m</t>
  </si>
  <si>
    <t>PS 901 - v.č. 03 - Schematický kabelový plán SSZ 1.26 
- HDPE trubky pro výhledovou instalaci kamer 
50*0.001=0,050 [A]</t>
  </si>
  <si>
    <t>34</t>
  </si>
  <si>
    <t>34571802</t>
  </si>
  <si>
    <t>chránička optického kabelu HDPE jednoplášťová bezhalogenová D 40/33mm</t>
  </si>
  <si>
    <t>PS 901 - v.č. 03 - Schematický kabelový plán SSZ 1.26 
- pokládka HDPE trubky ve volném terénu - trubka HDPE 40/33 šedá s popisem BKOM: 
50=50,000 [A]</t>
  </si>
  <si>
    <t>35</t>
  </si>
  <si>
    <t>220182026</t>
  </si>
  <si>
    <t>Montáž spojky bez svařování na HDPE trubce rovné nebo redukční</t>
  </si>
  <si>
    <t>PS 901 - v.č. 03 - Schematický kabelový plán SSZ 1.26 
- spojka na HDPE trubce - přímo zadané množství 
1=1,000 [A]</t>
  </si>
  <si>
    <t>36</t>
  </si>
  <si>
    <t>34571809</t>
  </si>
  <si>
    <t>spojka šroubovací pro chráničky optického kabelu D 40mm</t>
  </si>
  <si>
    <t>37</t>
  </si>
  <si>
    <t>220182027</t>
  </si>
  <si>
    <t>Montáž koncovky nebo záslepky bez svařování na HDPE trubku</t>
  </si>
  <si>
    <t>PS 901 - v.č. 03 - Schematický kabelový plán SSZ 1.26 
- ukončení HDPE trubky koncovkou - přímo zadané množství 
1=1,000 [A]</t>
  </si>
  <si>
    <t>38</t>
  </si>
  <si>
    <t>34571814</t>
  </si>
  <si>
    <t>koncovka pro chráničky optického kabelu D 40mm</t>
  </si>
  <si>
    <t>39</t>
  </si>
  <si>
    <t>220182029</t>
  </si>
  <si>
    <t>Montáž plastové komory na spojkování optického kabelu</t>
  </si>
  <si>
    <t>PS 901 - v.č. 02.1 - Situace SSZ 1.26 
- montáž kabelové komory spojkování kabelů k indukčním smyčkám: 
1=1,000 [A]</t>
  </si>
  <si>
    <t>40</t>
  </si>
  <si>
    <t>34573351-R</t>
  </si>
  <si>
    <t>komora kabelová vodotěsná D 800mm hl 440mm s víkem 44cm</t>
  </si>
  <si>
    <t>41</t>
  </si>
  <si>
    <t>220271621</t>
  </si>
  <si>
    <t>Pocínování konce sdělovacích vodičů a silnoproudých šňůr v krabici</t>
  </si>
  <si>
    <t>PS 901 - v.č. 06 - Stožáry SSZ 1.26 - umístění návěstidel 
- kabeláž návěstidel: 
- výložníkový stožár SSZ č.3: 
6*5=30,000 [A] 
- chodecký stožár SSZ č. 10: 
2*5=10,000 [B] 
Celkem: A+B=40,000 [C]</t>
  </si>
  <si>
    <t>42</t>
  </si>
  <si>
    <t>220300451</t>
  </si>
  <si>
    <t>Montáž formy pro kabely TCEKE, TCEKFY, TCEKY, TCEKEZE, TCEKEY do 2 P 1,0</t>
  </si>
  <si>
    <t>Montáž formy pro kabely TCEKE, TCEKFY, TCEKY, TCEKEZE, TCEKEY včetně odstranění pláště, zhotovení vodní zábrany, zformování a konečné úpravy kabelu na kabelu do 2 P 1,0</t>
  </si>
  <si>
    <t>PS 901 - v.č. 03 - Schematický kabelový plán SSZ 1.26 
- forma na kabelech TCEKFE 1P 1,0 
6=6,000 [A]</t>
  </si>
  <si>
    <t>1. V cenách 220 30-0451 až -0486 není započten náklad na:  
a) dodávku smršťovací hadice,  
b) dodávku kabelu.</t>
  </si>
  <si>
    <t>43</t>
  </si>
  <si>
    <t>34343200</t>
  </si>
  <si>
    <t>trubka smršťovací středněstěnná s lepidlem MDT-A 12/3</t>
  </si>
  <si>
    <t>PS 901 - v.č. 03 - Schematický kabelový plán SSZ 1.26 
- forma na kabelech TCEKFE 1P 1,0 
6*0.1=0,600 [A]</t>
  </si>
  <si>
    <t>44</t>
  </si>
  <si>
    <t>220300533</t>
  </si>
  <si>
    <t>Ukončení vodiče na kabelu CMSM do 7 žil 1,50 mm2 na svorkovnici [WAGO]</t>
  </si>
  <si>
    <t>Ukončení vodiče na svorkovnici [WAGO] na kabelu CMSM do 7 žil 1,50 mm2</t>
  </si>
  <si>
    <t>PS 901 - v.č. 06 - Stožáry SSZ 1.26 - umístění návěstidel 
- kabeláž návěstidel: 
- výložníkový stožár SSZ č.3: 
6=6,000 [A] 
- chodecký stožár SSZ č. 10: 
2=2,000 [B] 
Celkem: A+B=8,000 [C]</t>
  </si>
  <si>
    <t>45</t>
  </si>
  <si>
    <t>220960002</t>
  </si>
  <si>
    <t>Montáž stožáru nebo sloupku přímého na základovém rámu</t>
  </si>
  <si>
    <t>Montáž stožáru nebo sloupku včetně postavení stožáru, usazení nebo zabetonování základu, zatažení kabelu do stožáru, připojení kabelu, připojení uzemnění přímého na základovém rámu</t>
  </si>
  <si>
    <t>PS 901 - v.č. 06 - Stožáry SSZ 1.26 - umístění návěstidel 
Stožár chodecký SSZ č. 10: 
1=1,000 [A]</t>
  </si>
  <si>
    <t>1. V cenách 220 96 -0002 až -0004 nejsou započteny náklady na dodávku základové desky.</t>
  </si>
  <si>
    <t>46</t>
  </si>
  <si>
    <t>404611034-R</t>
  </si>
  <si>
    <t>Stožár chodecký T34A0</t>
  </si>
  <si>
    <t>47</t>
  </si>
  <si>
    <t>404611038-R</t>
  </si>
  <si>
    <t>základový rám chodeckého stožáru</t>
  </si>
  <si>
    <t>48</t>
  </si>
  <si>
    <t>220960021</t>
  </si>
  <si>
    <t>Montáž svorkovnice stožárové</t>
  </si>
  <si>
    <t>Montáž stožárové svorkovnice s připevněním</t>
  </si>
  <si>
    <t>49</t>
  </si>
  <si>
    <t>404611031-R</t>
  </si>
  <si>
    <t>Stožárová svorkovnice s krytím IP54</t>
  </si>
  <si>
    <t>50</t>
  </si>
  <si>
    <t>220960031</t>
  </si>
  <si>
    <t>Montáž sestaveného návěstidla jednokomorového na stožár</t>
  </si>
  <si>
    <t>Montáž sestaveného návěstidla včetně otevření a uvolnění paraboly, zatažení kabelu do stožáru, namontování návěstidla na stožár nebo výložník, zřízení kabelové formy, zapojení kabelu na svorkovnici ve stožáru a návěstidle, přezkoušení funkce návěstidla jednokomorového na stožár</t>
  </si>
  <si>
    <t>1. V cenách 220 96-0031 až - 0044 nejsou započteny náklady na:  
a) dodávku ucpávkové vývodky,  
b) dodávku vodiče.</t>
  </si>
  <si>
    <t>51</t>
  </si>
  <si>
    <t>404613002-R</t>
  </si>
  <si>
    <t>Návěstidlo jednosvětlové 1x200 žluté - světelný zdroj LED  (napájený 42V AC)</t>
  </si>
  <si>
    <t>52</t>
  </si>
  <si>
    <t>220960041</t>
  </si>
  <si>
    <t>Montáž sestaveného návěstidla tříkomorového na stožár</t>
  </si>
  <si>
    <t>Montáž sestaveného návěstidla včetně otevření a uvolnění paraboly, zatažení kabelu do stožáru, namontování návěstidla na stožár nebo výložník, zřízení kabelové formy, zapojení kabelu na svorkovnici ve stožáru a návěstidle, přezkoušení funkce návěstidla tříkomorového na stožár</t>
  </si>
  <si>
    <t>PS 901 - v.č. 06 - Stožáry SSZ 1.26 - umístění návěstidel 
Stožár výložníkový SSZ č. 3: 
1+1=2,000 [A]</t>
  </si>
  <si>
    <t>53</t>
  </si>
  <si>
    <t>404611007-R</t>
  </si>
  <si>
    <t>Symbol šipka plná</t>
  </si>
  <si>
    <t>PS 901 - v.č. 06 - Stožáry SSZ 1.26 - umístění návěstidel 
Stožár výložníkový SSZ č. 3: 
1=1,000 [A]</t>
  </si>
  <si>
    <t>54</t>
  </si>
  <si>
    <t>404611013-R</t>
  </si>
  <si>
    <t>Symbol šipka obrysová</t>
  </si>
  <si>
    <t>PS 901 - v.č. 06 - Stožáry SSZ 1.26 - umístění návěstidel 
Stožár výložníkový SSZ č. 3: 
2=2,000 [A]</t>
  </si>
  <si>
    <t>55</t>
  </si>
  <si>
    <t>404611165-R</t>
  </si>
  <si>
    <t>Vyložení 3x200 délky 1000mm (komplet)</t>
  </si>
  <si>
    <t>56</t>
  </si>
  <si>
    <t>220960042</t>
  </si>
  <si>
    <t>Montáž sestaveného návěstidla tříkomorového na výložník</t>
  </si>
  <si>
    <t>Montáž sestaveného návěstidla včetně otevření a uvolnění paraboly, zatažení kabelu do stožáru, namontování návěstidla na stožár nebo výložník, zřízení kabelové formy, zapojení kabelu na svorkovnici ve stožáru a návěstidle, přezkoušení funkce návěstidla tříkomorového na výložník</t>
  </si>
  <si>
    <t>57</t>
  </si>
  <si>
    <t>404611008-R</t>
  </si>
  <si>
    <t>Symbol šipka plná - 300 mm</t>
  </si>
  <si>
    <t>58</t>
  </si>
  <si>
    <t>404611014-R</t>
  </si>
  <si>
    <t>Symbol šipka obrysová - 300 mm</t>
  </si>
  <si>
    <t>59</t>
  </si>
  <si>
    <t>220960161</t>
  </si>
  <si>
    <t>Uložení indukční smyčky</t>
  </si>
  <si>
    <t>Uložení indukční smyčky včetně vyměření a zhotovení indukční smyčky, uložení smyčky do předem připravené drážky s proměřením před a po uložení</t>
  </si>
  <si>
    <t>PS 901 - v.č. 02.1 - Situace SSZ 1.26 
PS 901 - v.č. 03 - Schematický kabelový plán SSZ 1.26 
- přímo zadané: 
7=7,000 [A]</t>
  </si>
  <si>
    <t>1. V ceně není započten náklad na dodávku vodiče.</t>
  </si>
  <si>
    <t>60</t>
  </si>
  <si>
    <t>220960165</t>
  </si>
  <si>
    <t>Montáž jednozávitové indukční smyčky s impedančním transformátorem</t>
  </si>
  <si>
    <t>Montáž indukční smyčky jednozávitové s impedančním transformátorem</t>
  </si>
  <si>
    <t>61</t>
  </si>
  <si>
    <t>404611214-R</t>
  </si>
  <si>
    <t>Impedanční transformátor pro jednozávitové smyčky</t>
  </si>
  <si>
    <t>62</t>
  </si>
  <si>
    <t>220960200</t>
  </si>
  <si>
    <t>Adresace řadiče do čtyř světelných skupin</t>
  </si>
  <si>
    <t>Adresace řadiče MR do čtyř světelných skupin</t>
  </si>
  <si>
    <t>PS 901 - v.č. 01 - Technická zpráva 
- přímo zadané 
1=1,000 [A]</t>
  </si>
  <si>
    <t>63</t>
  </si>
  <si>
    <t>220960221</t>
  </si>
  <si>
    <t>Programování řadiče MR do deseti světelných skupin</t>
  </si>
  <si>
    <t>64</t>
  </si>
  <si>
    <t>404611304-R</t>
  </si>
  <si>
    <t>Doplnění HW řadiče včetně bezpečnostního SW</t>
  </si>
  <si>
    <t>65</t>
  </si>
  <si>
    <t>404611305-R</t>
  </si>
  <si>
    <t>Doplnění HW řadiče pro komunikaci řadiče C800V s HW miniRACK</t>
  </si>
  <si>
    <t>66</t>
  </si>
  <si>
    <t>404611403-R</t>
  </si>
  <si>
    <t>Zpracování načtených údajů z řadiče</t>
  </si>
  <si>
    <t>PS 901 - v.č. 01 - Technická zpráva 
- přímo zadané 
2=2,000 [A]</t>
  </si>
  <si>
    <t>67</t>
  </si>
  <si>
    <t>220960192</t>
  </si>
  <si>
    <t>Regulace a aktivace jedné signální skupiny mikroprocesorového řadiče</t>
  </si>
  <si>
    <t>1. V položkách 220 96 - 0191 až -0199 jsou započteny i náklady na:  
a) nastavením dalších programů řadiče podle požadavků investora,  
b) přezkoušení a nastavení a úpravy jedné signální skupiny,  
c) úpravu programu,  
d) nastavení regulačních odporů,  
e) uvedení komplexního zařízení s dopravními značkami do činnosti,  
f) provedení koordinace mezi jednotlivými křižovatkami.</t>
  </si>
  <si>
    <t>68</t>
  </si>
  <si>
    <t>220960197</t>
  </si>
  <si>
    <t>Regulace a aktivace každé další signální skupiny bez použití montážní plošiny</t>
  </si>
  <si>
    <t>PS 901 - v.č. 06 - Stožáry SSZ 1.26 - umístění návěstidel 
Stožár výložníkový SSZ č. 3: 
1=1,000 [A] 
Stožár chodecký SSZ č. 10: 
1=1,000 [B] 
Celkem: A+B=2,000 [C]</t>
  </si>
  <si>
    <t>69</t>
  </si>
  <si>
    <t>220960225</t>
  </si>
  <si>
    <t>Programování řadiče MR na celočervenou do čtyř světelných skupin</t>
  </si>
  <si>
    <t>PS 901 - v.č. 01 - Technická zpráva 
Vozidlové skupiny VB - přímo zadané 
1=1,000 [A]</t>
  </si>
  <si>
    <t>70</t>
  </si>
  <si>
    <t>220960301</t>
  </si>
  <si>
    <t>Příprava ke komplexnímu vyzkoušení křižovatky s MR řadičem za první signální skupinu</t>
  </si>
  <si>
    <t>Příprava ke komplexnímu vyzkoušení křižovatky s mikroprocesorovým řadičem MR za první signální skupinu</t>
  </si>
  <si>
    <t>71</t>
  </si>
  <si>
    <t>220960302</t>
  </si>
  <si>
    <t>Příprava ke komplexnímu vyzkoušení křižovatky s MR řadičem za každou další signální skupinu</t>
  </si>
  <si>
    <t>Příprava ke komplexnímu vyzkoušení křižovatky s mikroprocesorovým řadičem MR za každou další signální skupinu</t>
  </si>
  <si>
    <t>72</t>
  </si>
  <si>
    <t>220960311</t>
  </si>
  <si>
    <t>Komplexní vyzkoušení křižovatky s MR řadičem před uvedením zařízení do provozu do pěti signálních skupin</t>
  </si>
  <si>
    <t>Komplexní vyzkoušení křižovatky s mikroprocesorovým řadičem MR před uvedením zařízení do provozu do pěti signálních skupin</t>
  </si>
  <si>
    <t>73</t>
  </si>
  <si>
    <t>220960405</t>
  </si>
  <si>
    <t>Zjištění průchodnosti kabelu SSZ 37žilového včetně změření izolačního stavu</t>
  </si>
  <si>
    <t>Zjištění průchodnosti kabelu silničního signalizačního zařízení včetně odpojení kabelu ze svorkovnice v rozvaděči a stožáru, úpravy konců kabelu pro měření, měření každé žíly proti zemi a všech žil navzájem (78 x) s vyhotovením protokolu, připojení kabelů do svorkovnice se změřením izolačního stavu 37žilového</t>
  </si>
  <si>
    <t>PS 901 - v.č. 03 - Schematický kabelový plán SSZ 1.26 
- proměření stávajícího kabelu NYY-J 30x1,5 
1=1,000 [A]</t>
  </si>
  <si>
    <t>74</t>
  </si>
  <si>
    <t>228061531</t>
  </si>
  <si>
    <t>Demontáž kabelu návěstního volně uloženého s jádrem 1 mm Cu TCEKEZE, TCEKFE, TCEKPFLEY, TCEKPFLEZE 3 P</t>
  </si>
  <si>
    <t>Demontáž kabelu návěstního volně uloženého včetně protažení překážkami, snesení a svinutí do kotouče nebo na buben a naložení na dopravní prostředek z kabelové trasy TCEKE, TCEKFE, TCEKFY, TCEKEZE-Y, TCEKPFLEY, TCEKPFLEZE-Y s jádrem 1,00 mm Cu 3 P</t>
  </si>
  <si>
    <t>PS 901 - v.č. 02.1 - Situace SSZ 1.26 
- demontáž stávajících kabelů k indukčním smyčkám a jejich uložení v kabelové komoře: 
310=310,000 [A]</t>
  </si>
  <si>
    <t>75</t>
  </si>
  <si>
    <t>228960031</t>
  </si>
  <si>
    <t>Demontáž návěstidla jednokomorového ze stožáru</t>
  </si>
  <si>
    <t>Demontáž návěstidla včetně otevření a uvolnění paraboly, vytažení kabelu ze stožáru, odmontování návěstidla ze stožáru nebo výložníku, odpojení kabelu ze svorkovnice ve stožáru a návěstidle jednokomorového ze stožáru</t>
  </si>
  <si>
    <t>76</t>
  </si>
  <si>
    <t>228960041</t>
  </si>
  <si>
    <t>Demontáž návěstidla tříkomorového ze stožáru</t>
  </si>
  <si>
    <t>Demontáž návěstidla včetně otevření a uvolnění paraboly, vytažení kabelu ze stožáru, odmontování návěstidla ze stožáru nebo výložníku, odpojení kabelu ze svorkovnice ve stožáru a návěstidle tříkomorového ze stožáru</t>
  </si>
  <si>
    <t>77</t>
  </si>
  <si>
    <t>228960044</t>
  </si>
  <si>
    <t>Demontáž návěstidla tříkomorového průměru 300 mm z výložníku</t>
  </si>
  <si>
    <t>Demontáž návěstidla včetně otevření a uvolnění paraboly, vytažení kabelu ze stožáru, odmontování návěstidla ze stožáru nebo výložníku, odpojení kabelu ze svorkovnice ve stožáru a návěstidle tříkomorového průměru 300 mm z výložníku</t>
  </si>
  <si>
    <t>78</t>
  </si>
  <si>
    <t>228960165</t>
  </si>
  <si>
    <t>Demontáž jednozávitové indukční smyčky s impedančním transformátorem</t>
  </si>
  <si>
    <t>Demontáž indukční smyčky jednozávitové s impedančním transformátorem</t>
  </si>
  <si>
    <t>PS 901 - v.č. 02.1 - Situace SSZ 1.26 
- přímo zadané: 
7=7,000 [A]</t>
  </si>
  <si>
    <t>46-M</t>
  </si>
  <si>
    <t>Zemní práce při extr.mont.pracích</t>
  </si>
  <si>
    <t>79</t>
  </si>
  <si>
    <t>460010024</t>
  </si>
  <si>
    <t>Vytyčení trasy vedení kabelového podzemního v zastavěném prostoru</t>
  </si>
  <si>
    <t>Vytyčení trasy vedení kabelového (podzemního) v zastavěném prostoru</t>
  </si>
  <si>
    <t>PS 901 - v.č. 02 - Situace SSZ 1.26 
- výkop 50 x 80 - odměřeno v AutoCadu: 
110*0.001=0,110 [A] 
- výkop 65 x 120 pro prostup pod vozovkou - odměřeno v AutoCadu: 
13*0.001=0,013 [B] 
Celkem: A+B=0,123 [C]</t>
  </si>
  <si>
    <t>1. Vcenách jsou zahrnuty i náklady na:  
a) pochůzky projektovanou tratí,  
b) vyznačení budoucí trasy,  
c) rozmístění, očíslování a označení opěrných bodů,  
d) označení překážek a míst pro kabelové prostupy a podchodové štoly.</t>
  </si>
  <si>
    <t>80</t>
  </si>
  <si>
    <t>460010025</t>
  </si>
  <si>
    <t>Vytyčení trasy inženýrských sítí v zastavěném prostoru</t>
  </si>
  <si>
    <t>Vytyčení trasy inženýrských sítí v zastavěném prostoru</t>
  </si>
  <si>
    <t>81</t>
  </si>
  <si>
    <t>460131113</t>
  </si>
  <si>
    <t>Hloubení nezapažených jam při elektromontážích ručně v hornině tř I skupiny 3</t>
  </si>
  <si>
    <t>Hloubení nezapažených jam ručně včetně urovnání dna s přemístěním výkopku do vzdálenosti 3 m od okraje jámy nebo s naložením na dopravní prostředek v hornině třídy těžitelnosti I skupiny 3</t>
  </si>
  <si>
    <t>PS 901 - v.č. 02 - Situace SSZ 1.26 
- výkop jámy pro základ chodeckého stožáru č. 10: 
((0.6)^3)*1=0,216 [A] 
- výkop jam pro šachty spojek indukčních smyček: 
(0.6^3)*5=1,080 [B] 
- výkop pro kabelovou komoru:  
3.14*(0.8)^2*1=2,010 [C] 
Celkem: A+B+C=3,306 [D]</t>
  </si>
  <si>
    <t>82</t>
  </si>
  <si>
    <t>404611607-R</t>
  </si>
  <si>
    <t>Šachta pro smyčky s poklopem plastovým</t>
  </si>
  <si>
    <t>PS 901 - v.č. 02 - Situace SSZ 1.26 
- šachty pro spojky indukčních smyček 
5=5,000 [A]</t>
  </si>
  <si>
    <t>83</t>
  </si>
  <si>
    <t>460161272</t>
  </si>
  <si>
    <t>Hloubení kabelových rýh ručně š 50 cm hl 80 cm v hornině tř I skupiny 3</t>
  </si>
  <si>
    <t>Hloubení zapažených i nezapažených kabelových rýh ručně včetně urovnání dna s přemístěním výkopku do vzdálenosti 3 m od okraje jámy nebo s naložením na dopravní prostředek šířky 50 cm hloubky 80 cm v hornině třídy těžitelnosti I skupiny 3</t>
  </si>
  <si>
    <t>PS 901 - v.č. 02 - Situace SSZ 1.26 
- výkop 50 x 80 ručně - odměřeno v AutoCadu: 
9+3+4+8+4+26+11+28+17=110,000 [A]</t>
  </si>
  <si>
    <t>84</t>
  </si>
  <si>
    <t>460161482</t>
  </si>
  <si>
    <t>Hloubení kabelových rýh ručně š 65 cm hl 120 cm v hornině tř I skupiny 3</t>
  </si>
  <si>
    <t>Hloubení zapažených i nezapažených kabelových rýh ručně včetně urovnání dna s přemístěním výkopku do vzdálenosti 3 m od okraje jámy nebo s naložením na dopravní prostředek šířky 65 cm hloubky 120 cm v hornině třídy těžitelnosti I skupiny 3</t>
  </si>
  <si>
    <t>PS 901 - v.č. 02 - Situace SSZ 1.26 
- výkop 65 x 120 pro prodloužení stávajících prostupů v místě rozšíření komunikace - odměřeno v AutoCadu: 
13+5=18,000 [A]</t>
  </si>
  <si>
    <t>85</t>
  </si>
  <si>
    <t>460281111</t>
  </si>
  <si>
    <t>Pažení příložné plné výkopů rýh kabelových hl do 2 m</t>
  </si>
  <si>
    <t>M2</t>
  </si>
  <si>
    <t>Pažení výkopů příložné plné rýh kabelových, hloubky do 2 m</t>
  </si>
  <si>
    <t>PS 901 - v.č. 02 - Situace SSZ 1.26 
- pažení výkopů 65 x 120 ručně - odměřeno v AutoCadu: 
18*2*1.2=43,200 [A]</t>
  </si>
  <si>
    <t>86</t>
  </si>
  <si>
    <t>460281121</t>
  </si>
  <si>
    <t>Odstranění pažení příložného plného výkopů rýh kabelových hl do 2 m</t>
  </si>
  <si>
    <t>Pažení výkopů odstranění pažení příložného plného rýh kabelových, hloubky do 2 m</t>
  </si>
  <si>
    <t>87</t>
  </si>
  <si>
    <t>460341113</t>
  </si>
  <si>
    <t>Vodorovné přemístění horniny jakékoliv třídy dopravními prostředky při elektromontážích přes 500 do 1000 m</t>
  </si>
  <si>
    <t>Vodorovné přemístění (odvoz) horniny dopravními prostředky včetně složení, bez naložení a rozprostření jakékoliv třídy, na vzdálenost přes 500 do 1000 m</t>
  </si>
  <si>
    <t>PS 901 - v.č. 02 - Situace SSZ 1.26 
- přebytečná zemina po výkopu 50 x 80: 
110*0.5*0.2=11,000 [A] 
- přebytečná zemina po výkopu 65 x 120: 
18*0.65*0.3=3,510 [B] 
- přebytečná zemina po výkopu pro chodecký stožár č. 10: 
5*(0.6^3)=1,080 [C] 
- přebytečná zemina po výkopu pro prefabrikáty šachet indukčních smyček: 
5*(0.6^3)=1,080 [D] 
- přebytečná zemina po výkopu pro kabelovou komoru:  
3.14*(0.8)^2*1=2,010 [E] 
Celkem: A+B+C+D+E=18,680 [F]</t>
  </si>
  <si>
    <t>88</t>
  </si>
  <si>
    <t>460341121</t>
  </si>
  <si>
    <t>Příplatek k vodorovnému přemístění horniny dopravními prostředky při elektromontážích za každých dalších i započatých 1000 m</t>
  </si>
  <si>
    <t>Vodorovné přemístění (odvoz) horniny dopravními prostředky včetně složení, bez naložení a rozprostření jakékoliv třídy, na vzdálenost Příplatek k ceně -1113 za každých dalších i započatých 1000 m</t>
  </si>
  <si>
    <t>PS 901 - v.č. 02 - Situace SSZ 1.26 
- přebytečná zemina po výkopu 50 x 80 - za další 9 km: 
110*0.5*0.2*9=99,000 [A] 
- přebytečná zemina po výkopu 65 x 120 - za další 9 km: 
18*0.65*0.3*9=31,590 [B] 
- přebytečná zemina po výkopu pro chodecký stožár č. 10 - za další 9 km: 
5*(0.6^3)*9=9,720 [C] 
- přebytečná zemina po výkopu pro prefabrikáty šachet indukčních smyček - za další 9 km: 
5*(0.6^3)*9=9,720 [D] 
- přebytečná zemina po výkopu pro kabelovou komoru - za další 9 km: 
3.14*(0.8)^2*1*9=18,086 [E] 
Celkem: A+B+C+D+E=168,116 [F]</t>
  </si>
  <si>
    <t>89</t>
  </si>
  <si>
    <t>460431282</t>
  </si>
  <si>
    <t>Zásyp kabelových rýh ručně se zhutněním š 50 cm hl 80 cm z horniny tř I skupiny 3</t>
  </si>
  <si>
    <t>Zásyp kabelových rýh ručně s přemístění sypaniny ze vzdálenosti do 10 m, s uložením výkopku ve vrstvách včetně zhutnění a úpravy povrchu šířky 50 cm hloubky 80 cm z horniny třídy těžitelnosti I skupiny 3</t>
  </si>
  <si>
    <t>90</t>
  </si>
  <si>
    <t>460431512</t>
  </si>
  <si>
    <t>Zásyp kabelových rýh ručně se zhutněním š 65 cm hl 120 cm z horniny tř I skupiny 3</t>
  </si>
  <si>
    <t>Zásyp kabelových rýh ručně s přemístění sypaniny ze vzdálenosti do 10 m, s uložením výkopku ve vrstvách včetně zhutnění a úpravy povrchu šířky 65 cm hloubky 120 cm z horniny třídy těžitelnosti I skupiny 3</t>
  </si>
  <si>
    <t>91</t>
  </si>
  <si>
    <t>460841811</t>
  </si>
  <si>
    <t>Vyříznutí otvoru ve stěně kabelové komory z plastů HDPE kruhového nebo čtvercového profilu</t>
  </si>
  <si>
    <t>Osazení kabelové komory z plastů vyříznutí otvoru ve stěně kabelové komory HDPE</t>
  </si>
  <si>
    <t>PS 901 - v.č. 02 - Situace SSZ 1.26 
- montáž kabelové komory spojkování kabelů k indukčním smyčkám - otvory pro provlečení kabelů stěnou plastové komory: 
4=4,000 [A]</t>
  </si>
  <si>
    <t>92</t>
  </si>
  <si>
    <t>460641113</t>
  </si>
  <si>
    <t>Základové konstrukce při elektromontážích z monolitického betonu tř. C 16/20</t>
  </si>
  <si>
    <t>Základové konstrukce základ bez bednění do rostlé zeminy z monolitického betonu tř. C 16/20</t>
  </si>
  <si>
    <t>PS 901 - v.č. 02 - Situace SSZ 1.26 
PS 901 - v.č. 06 - Stožáry SSZ 1.26 - umístění návěstidel 
- betonový základ chodeckého stožáru č. 10: 
0.6^3=0,216 [A]</t>
  </si>
  <si>
    <t>93</t>
  </si>
  <si>
    <t>460641411</t>
  </si>
  <si>
    <t>Zřízení nezabudovaného bednění základových konstrukcí při elektromontážích</t>
  </si>
  <si>
    <t>Základové konstrukce bednění s případnými vzpěrami nezabudované zřízení</t>
  </si>
  <si>
    <t>PS 901 - v.č. 02 - Situace SSZ 1.26 
PS 901 - v.č. 06 - Stožáry SSZ 1.26 - umístění návěstidel 
- bednění základu chodecécoh stožáru č. 10: 
4*(0.6^2)=1,440 [A]</t>
  </si>
  <si>
    <t>94</t>
  </si>
  <si>
    <t>460641412</t>
  </si>
  <si>
    <t>Odstranění nezabudovaného bednění základových konstrukcí při elektromontážích</t>
  </si>
  <si>
    <t>Základové konstrukce bednění s případnými vzpěrami nezabudované odstranění</t>
  </si>
  <si>
    <t>95</t>
  </si>
  <si>
    <t>460661512</t>
  </si>
  <si>
    <t>Kabelové lože z písku pro kabely nn kryté plastovou fólií š lože přes 25 do 50 cm</t>
  </si>
  <si>
    <t>Kabelové lože z písku včetně podsypu, zhutnění a urovnání povrchu pro kabely nn zakryté plastovou fólií, šířky přes 25 do 50 cm</t>
  </si>
  <si>
    <t>PS 901 - v.č. 02 - Situace SSZ 1.26 
- výkop 50 x 80 ručně - odměřeno v AutoCadu: 
110=110,000 [A]</t>
  </si>
  <si>
    <t>96</t>
  </si>
  <si>
    <t>69311311</t>
  </si>
  <si>
    <t>pás varovný plný do výkopu š 330mm s potiskem</t>
  </si>
  <si>
    <t>97</t>
  </si>
  <si>
    <t>34571355</t>
  </si>
  <si>
    <t>trubka elektroinstalační ohebná dvouplášťová korugovaná (chránička) D 94/110mm, HDPE+LDPE</t>
  </si>
  <si>
    <t>PS 901 - v.č. 02 - Situace SSZ 1.26 
- chránička DN110 kabelů - odměřeno v AutoCadu: 
110=110,000 [A]</t>
  </si>
  <si>
    <t>98</t>
  </si>
  <si>
    <t>460742132</t>
  </si>
  <si>
    <t>Osazení kabelových prostupů z trub plastových do rýhy s obetonováním průměru přes 10 do 15 cm</t>
  </si>
  <si>
    <t>Osazení kabelových prostupů včetně utěsnění a spárování z trub plastových do rýhy, bez výkopových prací s obetonováním, vnitřního průměru přes 10 do 15 cm</t>
  </si>
  <si>
    <t>PS 901 - v.č. 02 - Situace SSZ 1.26 
- prostup DN 110 pod vozovkou - odměřeno v AutoCadu: 
5=5,000 [A]</t>
  </si>
  <si>
    <t>1. Vcenách -0004 až -0156 nejsou obsaženy náklady na dodávku trub. Tato dodávka se oceňuje ve specifikaci.  
2. Vcenách -0258 až -0274 nejsou obsaženy náklady na dodávku žlabů. Tato dodávka se oceňuje ve specifikaci.  
3. Vcenách -0301 až -0353 nejsou obsaženy náklady na dodávku multikanálů. Tato dodávka se oceňuje ve specifikaci.</t>
  </si>
  <si>
    <t>99</t>
  </si>
  <si>
    <t>28613902</t>
  </si>
  <si>
    <t>potrubí plynovodní PE 100RC SDR 17,6 PN 0,1MPa tyče 12m 110x6,3mm</t>
  </si>
  <si>
    <t>100</t>
  </si>
  <si>
    <t>460742133</t>
  </si>
  <si>
    <t>Osazení kabelových prostupů z trub plastových do rýhy s obetonováním průměru přes 15 do 20 cm</t>
  </si>
  <si>
    <t>Osazení kabelových prostupů včetně utěsnění a spárování z trub plastových do rýhy, bez výkopových prací s obetonováním, vnitřního průměru přes 15 do 20 cm</t>
  </si>
  <si>
    <t>PS 901 - v.č. 02 - Situace SSZ 1.26 
- prostup DN 160 pod vozovkou - odměřeno v AutoCadu: 
13=13,000 [A]</t>
  </si>
  <si>
    <t>101</t>
  </si>
  <si>
    <t>28613904</t>
  </si>
  <si>
    <t>potrubí plynovodní PE 100RC SDR 17,6 PN 0,1MPa tyče 12m 160x9,1mm</t>
  </si>
  <si>
    <t>102</t>
  </si>
  <si>
    <t>460841114</t>
  </si>
  <si>
    <t>Osazení kabelové komory z dílu HDPE plochy do 1 m2 hl přes 1,0 do 1,3 m pro běžné zatížení</t>
  </si>
  <si>
    <t>Osazení kabelové komory z plastů pro běžné zatížení komorového dílu z polyetylénu HDPE půdorysné plochy do 1,0 m2, světlé hloubky přes 1,0 do 1,3 m</t>
  </si>
  <si>
    <t>PS 901 - v.č. 02 - Situace SSZ 1.26 
- montáž kabelové komory spojkování kabelů k indukčním smyčkám: 
1=1,000 [A]</t>
  </si>
  <si>
    <t>103</t>
  </si>
  <si>
    <t>PS 901 - v.č. 02 - Situace SSZ 1.26 
PS 901 - v.č. 03 - Schematický kabelový plán SSZ 1.26 
vyříznutí otvorů v zemním boxu: 
6=6,000 [A]</t>
  </si>
  <si>
    <t>Ostatní konstrukce a práce, bourání</t>
  </si>
  <si>
    <t>919112233</t>
  </si>
  <si>
    <t>Řezání spár pro vytvoření komůrky š 20 mm hl 40 mm pro těsnící zálivku v živičném krytu</t>
  </si>
  <si>
    <t>Řezání dilatačních spár v živičném krytu vytvoření komůrky pro těsnící zálivku šířky 20 mm, hloubky 40 mm</t>
  </si>
  <si>
    <t>PS 901 - v.č. 02 - Situace SSZ 1.26 
řezání drážky hloubky 120 mm pro vodič indukční smyčky - odměřeno v AutoCadu 
(14+16+14+18+15+16+12)*3=315,000 [A]</t>
  </si>
  <si>
    <t>1. Vcenách jsou započteny i náklady na vyčištění spár po řezání.</t>
  </si>
  <si>
    <t>919121233</t>
  </si>
  <si>
    <t>Těsnění spár zálivkou za studena pro komůrky š 20 mm hl 40 mm bez těsnicího profilu</t>
  </si>
  <si>
    <t>Utěsnění dilatačních spár zálivkou za studena v cementobetonovém nebo živičném krytu včetně adhezního nátěru bez těsnicího profilu pod zálivkou, pro komůrky šířky 20 mm, hloubky 40 mm</t>
  </si>
  <si>
    <t>1. Vcenách jsou započteny i náklady na vyčištění spár před těsněním a zalitím a náklady na impregnaci, těsnění a zalití spár včetně dodání hmot.</t>
  </si>
  <si>
    <t>Objekt:</t>
  </si>
  <si>
    <t>SO 000</t>
  </si>
  <si>
    <t>Ostatní a vedlejší náklady</t>
  </si>
  <si>
    <t>O1</t>
  </si>
  <si>
    <t>Ostatní</t>
  </si>
  <si>
    <t>náklady</t>
  </si>
  <si>
    <t>Všeobecné konstrukce a práce</t>
  </si>
  <si>
    <t>02944</t>
  </si>
  <si>
    <t>OSTAT POŽADAVKY - DOKUMENTACE SKUTEČ PROVEDENÍ V DIGIT FORMĚ</t>
  </si>
  <si>
    <t>KPL</t>
  </si>
  <si>
    <t>Dokumentace skutečného provedení stavby (dále jen DSPS) - popsáno v obchodních podmínkách</t>
  </si>
  <si>
    <t>zahrnuje veškeré náklady spojené s objednatelem požadovanými pracemi</t>
  </si>
  <si>
    <t>029113</t>
  </si>
  <si>
    <t>OSTATNÍ POŽADAVKY - GEODETICKÉ ZAMĚŘENÍ - CELKY</t>
  </si>
  <si>
    <t>Geodetické zaměření stavby - popsáno v obchodních podmínkách</t>
  </si>
  <si>
    <t>02945</t>
  </si>
  <si>
    <t>OSTAT POŽADAVKY - GEOMETRICKÝ PLÁN</t>
  </si>
  <si>
    <t>Geometrické plány - popsáno v obchodních podmínkách</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</si>
  <si>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</si>
  <si>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</si>
  <si>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</si>
  <si>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</si>
  <si>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</si>
  <si>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Vedlejší</t>
  </si>
  <si>
    <t>00001</t>
  </si>
  <si>
    <t>R</t>
  </si>
  <si>
    <t>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</si>
  <si>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</si>
  <si>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</si>
  <si>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</si>
  <si>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</si>
  <si>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</si>
  <si>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</si>
  <si>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00005</t>
  </si>
  <si>
    <t>Zajištění stanovení, umístění, údržbu, přemístění a odstranění dočasného dopravního značení - popsáno v projektové dokumentaci</t>
  </si>
  <si>
    <t>00006</t>
  </si>
  <si>
    <t>Zajištění povolení zvláštního užívání komunikací - popsáno v obchodních podmínkách, v zákoně č. 13/1997 Sb., a vyhlášce č. 104/1997</t>
  </si>
  <si>
    <t>00009</t>
  </si>
  <si>
    <t>Hlavní prohlídka silnice prováděná při uvedení stavby do provozu  - popsáno v obchodních podmínkách a vyhlášce č. 104/1997</t>
  </si>
  <si>
    <t>00011</t>
  </si>
  <si>
    <t>Ohlašování pohybu třetích osob na staveništi - popsáno v obchodních podmínkách</t>
  </si>
  <si>
    <t>00014</t>
  </si>
  <si>
    <t>Zajištění provedení a výstupů veškerých zkoušek a revizí - popsáno v obchodních podmínkách, technických podmínkách a normách ČSN</t>
  </si>
  <si>
    <t>00015</t>
  </si>
  <si>
    <t>Bezpečnostní opatření - popsáno v projektové dokumentaci</t>
  </si>
  <si>
    <t>00017</t>
  </si>
  <si>
    <t>Havarijní plán - popsáno v projektové dokumentaci a ve vyhl. č. 24/2011 Sb.</t>
  </si>
  <si>
    <t>00018</t>
  </si>
  <si>
    <t>Návrh technologického postupu prací - popsáno v obchodních podmínkách</t>
  </si>
  <si>
    <t>107</t>
  </si>
  <si>
    <t>013274001</t>
  </si>
  <si>
    <t>Náklady na dílenskou dokumentaci</t>
  </si>
  <si>
    <t>Náklady na realizační (dílenskou) dokumentaci</t>
  </si>
  <si>
    <t>PS 901 - v.č. 01 - Technická zpráva 
- vypracování dílenské dokumentace (řadiče, stožárů SSZ)  
1=1,000 [A]</t>
  </si>
  <si>
    <t>SO 101</t>
  </si>
  <si>
    <t>Komunikační úpravy</t>
  </si>
  <si>
    <t>111251102</t>
  </si>
  <si>
    <t>Odstranění křovin a stromů průměru kmene do 100 mm i s kořeny sklonu terénu do 1:5 z celkové plochy přes 100 do 500 m2 strojně</t>
  </si>
  <si>
    <t>Odstranění křovin a stromů s odstraněním kořenů strojně průměru kmene do 100 mm v rovině nebo ve svahu sklonu terénu do 1:5, při celkové ploše přes 100 do 500 m2</t>
  </si>
  <si>
    <t>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t>
  </si>
  <si>
    <t>112101101</t>
  </si>
  <si>
    <t>Odstranění stromů listnatých průměru kmene přes 100 do 300 mm</t>
  </si>
  <si>
    <t>Odstranění stromů s odřezáním kmene a s odvětvením listnatých, průměru kmene přes 100 do 300 mm</t>
  </si>
  <si>
    <t>prům. 10 14=14,000 [A] 
prům. 15 17=17,000 [B] 
prům. 20 7=7,000 [C] 
prům. 25 8=8,000 [D] 
prům. 30 4=4,000 [E] 
Celkem: A+B+C+D+E=50,000 [F]</t>
  </si>
  <si>
    <t>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t>
  </si>
  <si>
    <t>112101102</t>
  </si>
  <si>
    <t>Odstranění stromů listnatých průměru kmene přes 300 do 500 mm</t>
  </si>
  <si>
    <t>Odstranění stromů s odřezáním kmene a s odvětvením listnatých, průměru kmene přes 300 do 500 mm</t>
  </si>
  <si>
    <t>prům. 35 3=3,000 [A] 
prům. 40 1=1,000 [B] 
prům. 50 1=1,000 [C] 
Celkem: A+B+C=5,000 [D]</t>
  </si>
  <si>
    <t>112101103</t>
  </si>
  <si>
    <t>Odstranění stromů listnatých průměru kmene přes 500 do 700 mm</t>
  </si>
  <si>
    <t>Odstranění stromů s odřezáním kmene a s odvětvením listnatých, průměru kmene přes 500 do 700 mm</t>
  </si>
  <si>
    <t>prům. 60 1=1,000 [A]</t>
  </si>
  <si>
    <t>112251101</t>
  </si>
  <si>
    <t>Odstranění pařezů průměru přes 100 do 300 mm</t>
  </si>
  <si>
    <t>Odstranění pařezů strojně s jejich vykopáním nebo vytrháním průměru přes 100 do 300 mm</t>
  </si>
  <si>
    <t>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2.  
4. Zásyp jam po pařezech se oceňuje cenami souboru cen 174 2.. Zásyp jam po pařezech.  
5. Průměr pařezu se měří v místě řezu kmene na základě dvojího na sebe kolmého měření a následného zprůměrování naměřených hodnot.</t>
  </si>
  <si>
    <t>112251102</t>
  </si>
  <si>
    <t>Odstranění pařezů průměru přes 300 do 500 mm</t>
  </si>
  <si>
    <t>Odstranění pařezů strojně s jejich vykopáním nebo vytrháním průměru přes 300 do 500 mm</t>
  </si>
  <si>
    <t>112251103</t>
  </si>
  <si>
    <t>Odstranění pařezů průměru přes 500 do 700 mm</t>
  </si>
  <si>
    <t>Odstranění pařezů strojně s jejich vykopáním nebo vytrháním průměru přes 500 do 700 mm</t>
  </si>
  <si>
    <t>113107182</t>
  </si>
  <si>
    <t>Odstranění podkladu živičného tl přes 50 do 100 mm strojně pl přes 50 do 200 m2</t>
  </si>
  <si>
    <t>Odstranění podkladů nebo krytů strojně plochy jednotlivě přes 50 m2 do 200 m2 s přemístěním hmot na skládku na vzdálenost do 20 m nebo s naložením na dopravní prostředek živičných, o tl. vrstvy přes 50 do 100 mm</t>
  </si>
  <si>
    <t>odstranění podkladních vrstev v tl. 10cm, objem. hmotnost suti 0,24 t/m2 200=200,000 [A]</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</si>
  <si>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t>
  </si>
  <si>
    <t>113107231</t>
  </si>
  <si>
    <t>Odstranění podkladu z betonu prostého tl přes 100 do 150 mm strojně pl přes 200 m2</t>
  </si>
  <si>
    <t>Odstranění podkladů nebo krytů strojně plochy jednotlivě přes 200 m2 s přemístěním hmot na skládku na vzdálenost do 20 m nebo s naložením na dopravní prostředek z betonu prostého, o tl. vrstvy přes 100 do 150 mm</t>
  </si>
  <si>
    <t>bet. tl. 150mm, objem. hmot. suti 0,325 t/m2 244=244,000 [A]</t>
  </si>
  <si>
    <t>113107241</t>
  </si>
  <si>
    <t>Odstranění podkladu živičného tl 50 mm strojně pl přes 200 m2</t>
  </si>
  <si>
    <t>Odstranění podkladů nebo krytů strojně plochy jednotlivě přes 200 m2 s přemístěním hmot na skládku na vzdálenost do 20 m nebo s naložením na dopravní prostředek živičných, o tl. vrstvy do 50 mm</t>
  </si>
  <si>
    <t>odstranění podkladních vrstev v tl. 5cm, objem. hmotnost suti 0,120 t/m2 222=222,000 [A]</t>
  </si>
  <si>
    <t>113107330</t>
  </si>
  <si>
    <t>Odstranění podkladu z betonu prostého tl do 100 mm strojně pl do 50 m2</t>
  </si>
  <si>
    <t>Odstranění podkladů nebo krytů strojně plochy jednotlivě do 50 m2 s přemístěním hmot na skládku na vzdálenost do 3 m nebo s naložením na dopravní prostředek z betonu prostého, o tl. vrstvy do 100 mm</t>
  </si>
  <si>
    <t>odstranění podkladních vrstev stmelených' 
bet. tl. 50mm, objem. hmot. suti 0,120 t/m2 42=42,000 [A] 
bet. tl. 100mm, objem. hmot. suti 0,240 t/m2 33=33,000 [B] 
Celkem: A+B=75,000 [C]</t>
  </si>
  <si>
    <t>113154223</t>
  </si>
  <si>
    <t>Frézování živičného krytu tl 50 mm pruh š přes 0,5 do 1 m pl přes 500 do 1000 m2 bez překážek v trase</t>
  </si>
  <si>
    <t>Frézování živičného podkladu nebo krytu s naložením na dopravní prostředek plochy přes 500 do 1 000 m2 bez překážek v trase pruhu šířky do 1 m, tloušťky vrstvy 50 mm  
část ponechána na mezideponii, zbytek odvoz a likvidace v režii zhotovitele</t>
  </si>
  <si>
    <t>frézování živ. krytu v tl. 5cm, část uložena na deponii pro využití do krajnic (155 m2), objem. hmot. suti 0,128 t/m2 780=780,000 [A]</t>
  </si>
  <si>
    <t>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t>
  </si>
  <si>
    <t>122251106</t>
  </si>
  <si>
    <t>Odkopávky a prokopávky nezapažené v hornině třídy těžitelnosti I skupiny 3 objem do 5000 m3 strojně</t>
  </si>
  <si>
    <t>Odkopávky a prokopávky nezapažené strojně v hornině třídy těžitelnosti I skupiny 3 přes 1 000 do 5 000 m3</t>
  </si>
  <si>
    <t>odkopávky  pro konstrukční vrstvy vozovek, vč. příplatku za lepivost 1570=1 570,000 [A]</t>
  </si>
  <si>
    <t>1. V cenách jsou započteny i náklady na přehození výkopku na vzdálenost do 3 m nebo naložení na dopravní prostředek.</t>
  </si>
  <si>
    <t>162201401</t>
  </si>
  <si>
    <t>Vodorovné přemístění větví stromů listnatých do 1 km D kmene přes 100 do 300 mm</t>
  </si>
  <si>
    <t>Vodorovné přemístění větví, kmenů nebo pařezů s naložením, složením a dopravou do 1000 m větví stromů listnatých, průměru kmene přes 100 do 300 mm</t>
  </si>
  <si>
    <t>1. Průměr kmene i pařezu se měří v místě řezu.  
2. Měrná jednotka kus je 1 strom.</t>
  </si>
  <si>
    <t>162201402</t>
  </si>
  <si>
    <t>Vodorovné přemístění větví stromů listnatých do 1 km D kmene přes 300 do 500 mm</t>
  </si>
  <si>
    <t>Vodorovné přemístění větví, kmenů nebo pařezů s naložením, složením a dopravou do 1000 m větví stromů listnatých, průměru kmene přes 300 do 500 mm</t>
  </si>
  <si>
    <t>162201403</t>
  </si>
  <si>
    <t>Vodorovné přemístění větví stromů listnatých do 1 km D kmene přes 500 do 700 mm</t>
  </si>
  <si>
    <t>Vodorovné přemístění větví, kmenů nebo pařezů s naložením, složením a dopravou do 1000 m větví stromů listnatých, průměru kmene přes 500 do 700 mm</t>
  </si>
  <si>
    <t>162201411</t>
  </si>
  <si>
    <t>Vodorovné přemístění kmenů stromů listnatých do 1 km D kmene přes 100 do 300 mm</t>
  </si>
  <si>
    <t>Vodorovné přemístění větví, kmenů nebo pařezů s naložením, složením a dopravou do 1000 m kmenů stromů listnatých, průměru přes 100 do 300 mm</t>
  </si>
  <si>
    <t>162201412</t>
  </si>
  <si>
    <t>Vodorovné přemístění kmenů stromů listnatých do 1 km D kmene přes 300 do 500 mm</t>
  </si>
  <si>
    <t>Vodorovné přemístění větví, kmenů nebo pařezů s naložením, složením a dopravou do 1000 m kmenů stromů listnatých, průměru přes 300 do 500 mm</t>
  </si>
  <si>
    <t>162201413</t>
  </si>
  <si>
    <t>Vodorovné přemístění kmenů stromů listnatých do 1 km D kmene přes 500 do 700 mm</t>
  </si>
  <si>
    <t>Vodorovné přemístění větví, kmenů nebo pařezů s naložením, složením a dopravou do 1000 m kmenů stromů listnatých, průměru přes 500 do 700 mm</t>
  </si>
  <si>
    <t>162201421</t>
  </si>
  <si>
    <t>Vodorovné přemístění pařezů do 1 km D přes 100 do 300 mm</t>
  </si>
  <si>
    <t>Vodorovné přemístění větví, kmenů nebo pařezů s naložením, složením a dopravou do 1000 m pařezů kmenů, průměru přes 100 do 300 mm</t>
  </si>
  <si>
    <t>162201422</t>
  </si>
  <si>
    <t>Vodorovné přemístění pařezů do 1 km D přes 300 do 500 mm</t>
  </si>
  <si>
    <t>Vodorovné přemístění větví, kmenů nebo pařezů s naložením, složením a dopravou do 1000 m pařezů kmenů, průměru přes 300 do 500 mm</t>
  </si>
  <si>
    <t>162201423</t>
  </si>
  <si>
    <t>Vodorovné přemístění pařezů do 1 km D přes 500 do 700 mm</t>
  </si>
  <si>
    <t>Vodorovné přemístění větví, kmenů nebo pařezů s naložením, složením a dopravou do 1000 m pařezů kmenů, průměru přes 500 do 700 mm</t>
  </si>
  <si>
    <t>162301501</t>
  </si>
  <si>
    <t>Vodorovné přemístění křovin do 5 km D kmene do 100 mm</t>
  </si>
  <si>
    <t>Vodorovné přemístění smýcených křovin do průměru kmene 100 mm na vzdálenost do 5 000 m</t>
  </si>
  <si>
    <t>1. Ceny nelze použít pro přemístění křovin do 50 m; toto přemístění je započteno vcenách souborů cen Odstranění křovin a stromů části A 01.  
2. V cenách jsou započteny i náklady na složení křovin z dopravního prostředku do hromad na stanoveném místě.</t>
  </si>
  <si>
    <t>162301931</t>
  </si>
  <si>
    <t>Příplatek k vodorovnému přemístění větví stromů listnatých D kmene přes 100 do 300 mm ZKD 1 km</t>
  </si>
  <si>
    <t>Vodorovné přemístění větví, kmenů nebo pařezů s naložením, složením a dopravou Příplatek k cenám za každých dalších i započatých 1000 m přes 1000 m větví stromů listnatých, průměru kmene přes 100 do 300 mm</t>
  </si>
  <si>
    <t>příplatek za odvoz na skládku do 25 km'  
prům. 10 14*24=336,000 [A] 
prům. 15 17*24=408,000 [B] 
prům. 20 7*24=168,000 [C] 
prům. 25 8*24=192,000 [D] 
prům. 30 4*24=96,000 [E] 
Celkem: A+B+C+D+E=1 200,000 [F]</t>
  </si>
  <si>
    <t>162301932</t>
  </si>
  <si>
    <t>Příplatek k vodorovnému přemístění větví stromů listnatých D kmene přes 300 do 500 mm ZKD 1 km</t>
  </si>
  <si>
    <t>Vodorovné přemístění větví, kmenů nebo pařezů s naložením, složením a dopravou Příplatek k cenám za každých dalších i započatých 1000 m přes 1000 m větví stromů listnatých, průměru kmene přes 300 do 500 mm</t>
  </si>
  <si>
    <t>příplatek za odvoz na skládku do 25 km'  
prům. 35 3*24=72,000 [A] 
prům. 40 1*24=24,000 [B] 
prům. 50 1*24=24,000 [C] 
Celkem: A+B+C=120,000 [D]</t>
  </si>
  <si>
    <t>162301933</t>
  </si>
  <si>
    <t>Příplatek k vodorovnému přemístění větví stromů listnatých D kmene přes 500 do 700 mm ZKD 1 km</t>
  </si>
  <si>
    <t>Vodorovné přemístění větví, kmenů nebo pařezů s naložením, složením a dopravou Příplatek k cenám za každých dalších i započatých 1000 m přes 1000 m větví stromů listnatých, průměru kmene přes 500 do 700 mm</t>
  </si>
  <si>
    <t>příplatek za odvoz na skládku do 25 km'  
prům. 60 1*24=24,000 [A]</t>
  </si>
  <si>
    <t>162301981</t>
  </si>
  <si>
    <t>Příplatek k vodorovnému přemístění křovin D kmene do 100 mm ZKD 1 km</t>
  </si>
  <si>
    <t>Vodorovné přemístění smýcených křovin Příplatek k ceně za každých dalších i započatých 1 000 m</t>
  </si>
  <si>
    <t>příplatek za odvoz na skládku do 25 km 256*20=5 120,000 [A]</t>
  </si>
  <si>
    <t>162751117</t>
  </si>
  <si>
    <t>a</t>
  </si>
  <si>
    <t>Vodorovné přemístění přes 9 000 do 10000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</si>
  <si>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9 000 do 10 000 m</t>
  </si>
  <si>
    <t>odvoz přebytečného materiálu na skládku 1570=1 570,000 [A]</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</si>
  <si>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</si>
  <si>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</si>
  <si>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</si>
  <si>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</si>
  <si>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příplatek za odvoz na skládku do 25 km 1570*15=23 550,000 [A]</t>
  </si>
  <si>
    <t>171151103</t>
  </si>
  <si>
    <t>Uložení sypaniny z hornin soudržných do násypů zhutněných strojně</t>
  </si>
  <si>
    <t>Uložení sypanin do násypů strojně s rozprostřením sypaniny ve vrstvách a s hrubým urovnáním zhutněných z hornin soudržných jakékoliv třídy těžitelnosti</t>
  </si>
  <si>
    <t>násypy z nakupovaných materiálů 180=180,000 [A]</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</si>
  <si>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t>
  </si>
  <si>
    <t>58344229</t>
  </si>
  <si>
    <t>štěrkodrť frakce 0/125</t>
  </si>
  <si>
    <t>poplatek za uložení zeminy na skládce 1570=1 570,000 [A] 
A * 2,0 Koeficient množství=3 140,000 [B]</t>
  </si>
  <si>
    <t>uložení přebytečné zeminy na skládky 1570=1 570,000 [A] 
Celkem: A=1 570,000 [B]</t>
  </si>
  <si>
    <t>181351103</t>
  </si>
  <si>
    <t>Rozprostření ornice tl vrstvy do 200 mm pl přes 100 do 500 m2 v rovině nebo ve svahu do 1:5 strojně</t>
  </si>
  <si>
    <t>Rozprostření a urovnání ornice v rovině nebo ve svahu sklonu do 1:5 strojně při souvislé ploše přes 100 do 500 m2, tl. vrstvy do 200 mm</t>
  </si>
  <si>
    <t>úprava dělícího ostrůvku a krajnic 460=460,000 [A]</t>
  </si>
  <si>
    <t>1. V ceně jsou započteny i náklady na případné nutné přemístění hromad nebo dočasných skládek na místo spotřeby ze vzdálenosti do 50 m.  
2. V ceně nejsou započteny náklady na získání ornice; tyto se oceňují cenami souboru cen 121 Sejmutí ornice.</t>
  </si>
  <si>
    <t>10364101</t>
  </si>
  <si>
    <t>zemina pro terénní úpravy - ornice</t>
  </si>
  <si>
    <t>460*0.1*1.7=78,200 [A]</t>
  </si>
  <si>
    <t>181411131</t>
  </si>
  <si>
    <t>Založení parkového trávníku výsevem pl do 1000 m2 v rovině a ve svahu do 1:5</t>
  </si>
  <si>
    <t>Založení trávníku na půdě předem připravené plochy do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</si>
  <si>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</si>
  <si>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00572410</t>
  </si>
  <si>
    <t>osivo směs travní parková</t>
  </si>
  <si>
    <t>181951111</t>
  </si>
  <si>
    <t>Úprava pláně v hornině třídy těžitelnosti I skupiny 1 až 3 bez zhutnění strojně</t>
  </si>
  <si>
    <t>Úprava pláně vyrovnáním výškových rozdílů strojně v hornině třídy těžitelnosti I, skupiny 1 až 3 bez zhutnění</t>
  </si>
  <si>
    <t>úprava podloží pro rozprostření ornice 460=460,000 [A]</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</si>
  <si>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</si>
  <si>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181951112</t>
  </si>
  <si>
    <t>Úprava pláně v hornině třídy těžitelnosti I skupiny 1 až 3 se zhutněním strojně</t>
  </si>
  <si>
    <t>Úprava pláně vyrovnáním výškových rozdílů strojně v hornině třídy těžitelnosti I, skupiny 1 až 3 se zhutněním</t>
  </si>
  <si>
    <t>hutnění podloží na předepsanou únosnost'  
1130=1 130,000 [A]</t>
  </si>
  <si>
    <t>182251101</t>
  </si>
  <si>
    <t>Svahování násypů strojně</t>
  </si>
  <si>
    <t>Svahování trvalých svahů do projektovaných profilů strojně s potřebným přemístěním výkopku při svahování násypů v jakékoliv hornině</t>
  </si>
  <si>
    <t>1. Ceny jsou určeny pro svahování všech nově zřizovaných ploch výkopů nebo násypů ve sklonu přes 1:5.  
2. Úprava ploch vodorovných nebo ve sklonu do 1 : 5 se oceňuje cenami souboru cen 181 Úprava pláně vyrovnáním výškových rozdílů strojně.</t>
  </si>
  <si>
    <t>182351133</t>
  </si>
  <si>
    <t>Rozprostření ornice pl přes 500 m2 ve svahu nad 1:5 tl vrstvy do 200 mm strojně</t>
  </si>
  <si>
    <t>Rozprostření a urovnání ornice ve svahu sklonu přes 1:5 strojně při souvislé ploše přes 500 m2, tl. vrstvy do 200 mm</t>
  </si>
  <si>
    <t>ohumusování upravených svahů tl. 10cm 745=745,000 [A]</t>
  </si>
  <si>
    <t>745*0.1*1.7=126,650 [A]</t>
  </si>
  <si>
    <t>185804312</t>
  </si>
  <si>
    <t>Zalití rostlin vodou plocha přes 20 m2</t>
  </si>
  <si>
    <t>Zalití rostlin vodou plochy záhonů jednotlivě přes 20 m2</t>
  </si>
  <si>
    <t>zalití ohumusovaných ploch, spotřeba 20 l/m2, 3x po dobu výstavby (460+745)*0.020*3=72,300 [A]</t>
  </si>
  <si>
    <t>185851121</t>
  </si>
  <si>
    <t>Dovoz vody pro zálivku rostlin za vzdálenost do 1000 m</t>
  </si>
  <si>
    <t>Dovoz vody pro zálivku rostlin na vzdálenost do 1000 m</t>
  </si>
  <si>
    <t>1. Ceny lze použít pouze tehdy, když není voda dostupná z vodovodního řádu.  
2. V cenách jsou započteny i náklady na čerpání vody do cisterny.  
3. V cenách nejsou započteny náklady na dodání vody. Tyto náklady se oceňují individuálně.</t>
  </si>
  <si>
    <t>185851129</t>
  </si>
  <si>
    <t>Příplatek k dovozu vody pro zálivku rostlin do 1000 m ZKD 1000 m</t>
  </si>
  <si>
    <t>Dovoz vody pro zálivku rostlin Příplatek k ceně za každých dalších i započatých 1000 m</t>
  </si>
  <si>
    <t>72.3*4=289,200 [A]</t>
  </si>
  <si>
    <t>122251105</t>
  </si>
  <si>
    <t>Odkopávky a prokopávky nezapažené v hornině třídy těžitelnosti I skupiny 3 objem do 1000 m3 strojně</t>
  </si>
  <si>
    <t>Výměna vrstvy podložní zeminy 
Odkopávky a prokopávky nezapažené strojně 
  v hornině třídy těžitelnosti I 
    skupiny 3 
      přes 500 do 1 000 m3</t>
  </si>
  <si>
    <t>1130,000*0,450=508,500 [A]</t>
  </si>
  <si>
    <t>b</t>
  </si>
  <si>
    <t>Výměna vrstvy podložní zeminy 
Vodorovné přemístění výkopku nebo sypaniny po suchu 
  na obvyklém dopravním prostředku, bez naložení výkopku, avšak se složením bez rozhrnutí 
    z horniny třídy těžitelnosti I 
    skupiny 1 až 3 na vzdálenost 
      přes 9 000 do 10 000 m</t>
  </si>
  <si>
    <t>Výměna vrstvy podložní zeminy 
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</si>
  <si>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508,500*15=7 627,500 [A]</t>
  </si>
  <si>
    <t>Výměna vrstvy podložní zeminy 
Uložení sypaniny na skládky nebo meziskládky 
  bez hutnění s upravením uložené sypaniny do předepsaného tvaru</t>
  </si>
  <si>
    <t>Výměna vrstvy podložní zeminy 
Poplatek za uložení stavebního odpadu na recyklační skládce (skládkovné) 
  zeminy a kamení zatříděného do Katalogu odpadů pod kódem 17 05 04</t>
  </si>
  <si>
    <t>508,500*2=1 017,000 [A]</t>
  </si>
  <si>
    <t>Výměna vrstvy podložní zeminy 
Uložení sypanin do násypů strojně 
  s rozprostřením sypaniny ve vrstvách a s hrubým urovnáním 
    zhutněných 
    z hornin soudržných 
      jakékoliv třídy těžitelnosti</t>
  </si>
  <si>
    <t>460751111</t>
  </si>
  <si>
    <t>Osazení kabelových kanálů do rýhy z prefabrikovaných betonových žlabů vnější šířky do 20 cm</t>
  </si>
  <si>
    <t>Osazení kabelových kanálů včetně utěsnění, vyspárování a zakrytí víkem z prefabrikovaných betonových žlabů do rýhy, bez výkopových prací vnější šířky do 20 cm</t>
  </si>
  <si>
    <t>59213011</t>
  </si>
  <si>
    <t>žlab kabelový betonový k ochraně zemního drátovodného vedení 100x23x19cm</t>
  </si>
  <si>
    <t>59213345</t>
  </si>
  <si>
    <t>poklop kabelového žlabu betonový 500x230x40mm</t>
  </si>
  <si>
    <t>Komunikace pozemní</t>
  </si>
  <si>
    <t>564871112</t>
  </si>
  <si>
    <t>Podklad ze štěrkodrtě ŠD plochy přes 100 m2 tl. 260 mm</t>
  </si>
  <si>
    <t>Podklad ze štěrkodrti ŠD s rozprostřením a zhutněním plochy přes 100 m2, po zhutnění tl. 260 mm</t>
  </si>
  <si>
    <t>vrstva ŠDa prům. tl. 257, vč. vytažení pod obruby a vyrovnání rozdílu pláně 1130=1 130,000 [A]</t>
  </si>
  <si>
    <t>565176101</t>
  </si>
  <si>
    <t>Asfaltový beton vrstva podkladní ACP 22 (obalované kamenivo OKH) tl 100 mm š do 1,5 m</t>
  </si>
  <si>
    <t>Asfaltový beton vrstva podkladní ACP 22+ (obalované kamenivo hrubozrnné - OKH) s rozprostřením a zhutněním v pruhu šířky do 1,5 m, po zhutnění tl. 100 mm</t>
  </si>
  <si>
    <t>viz příloha vzorové příčné řezy 1143=1 143,000 [A]</t>
  </si>
  <si>
    <t>1. Cenami 565 1.-610 lze oceňovat např. chodníky, úzké cesty a vjezdy v pruhu šířky do 1,5 m jakékoliv délky a jednotlivé plochy velikosti do 10 m2.  
2. ČSN EN 13108-1 připouští pro ACP 22 pouze tl. 60 až 100 mm.</t>
  </si>
  <si>
    <t>567132115</t>
  </si>
  <si>
    <t>Podklad ze směsi stmelené cementem SC C 8/10 (KSC I) tl 200 mm</t>
  </si>
  <si>
    <t>Podklad ze směsi stmelené cementem SC bez dilatačních spár, s rozprostřením a zhutněním SC C 8/10 (KSC I), po zhutnění tl. 200 mm</t>
  </si>
  <si>
    <t>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t>
  </si>
  <si>
    <t>569931132</t>
  </si>
  <si>
    <t>Zpevnění krajnic asfaltovým recyklátem tl 100 mm</t>
  </si>
  <si>
    <t>Zpevnění krajnic nebo komunikací pro pěší s rozprostřením a zhutněním, po zhutnění asfaltovým recyklátem tl. 100 mm</t>
  </si>
  <si>
    <t>zpevnění krjanic asf. recyklátem získaným v rámci stavby 155=155,000 [A]</t>
  </si>
  <si>
    <t>1. V cenách 51-11 až 55-11 jsou započteny i náklady na prohození zeminy.  
2. V cenách 51-11 až 55-11 nejsou započteny náklady na:  
a) opatření zeminy a její přemístění k místu zabudování, které se oceňují podle čl. 3111 Všeobecných podmínek části A 01 tohoto katalogu,  
b) odklizení odpadu po prohození zeminy, které se oceňuje cenami části A 01 katalogu 800-1 Zemní práce.</t>
  </si>
  <si>
    <t>573111112</t>
  </si>
  <si>
    <t>Postřik živičný infiltrační s posypem z asfaltu množství 1 kg/m2</t>
  </si>
  <si>
    <t>Postřik infiltrační PI z asfaltu silničního s posypem kamenivem, v množství 1,00 kg/m2</t>
  </si>
  <si>
    <t>infiltrační postřik 1,0 kg/m2  1156=1 156,000 [A]</t>
  </si>
  <si>
    <t>573231107</t>
  </si>
  <si>
    <t>Postřik živičný spojovací ze silniční emulze v množství 0,40 kg/m2</t>
  </si>
  <si>
    <t>Postřik spojovací PS bez posypu kamenivem ze silniční emulze, v množství 0,40 kg/m2</t>
  </si>
  <si>
    <t>1332+1164=2 496,000 [A]</t>
  </si>
  <si>
    <t>576143211</t>
  </si>
  <si>
    <t>Asfaltový koberec mastixový SMA 11 (AKMS) tl 50 mm š do 3 m</t>
  </si>
  <si>
    <t>Asfaltový koberec mastixový SMA 11 50/70  (AKMS) s rozprostřením a se zhutněním v pruhu šířky do 3 m, po zhutnění tl. 50 mm</t>
  </si>
  <si>
    <t>viz příloha vzorové příčné řezy 1325=1 325,000 [A]</t>
  </si>
  <si>
    <t>577145112</t>
  </si>
  <si>
    <t>Asfaltový beton vrstva ložní ACL 16 (ABH) tl 50 mm š do 3 m z nemodifikovaného asfaltu</t>
  </si>
  <si>
    <t>Asfaltový beton vrstva ložní ACL 16+ (ABH) s rozprostřením a zhutněním z nemodifikovaného asfaltu v pruhu šířky do 3 m, po zhutnění tl. 50 mm</t>
  </si>
  <si>
    <t>viz příloha vzorové příčné řezy 1157=1 157,000 [A]</t>
  </si>
  <si>
    <t>1. Cenami 577 1.-50 lze oceňovat např. chodníky, úzké cesty a vjezdy v pruhu šířky do 1,5 m jakékoliv délky a jednotlivé plochy velikosti do 10 m2.  
2. ČSN EN 13108-1 připouští pro ACL 16 pouze tl. 50 až 70 mm.</t>
  </si>
  <si>
    <t>58344197</t>
  </si>
  <si>
    <t>štěrkodrť frakce 0/63</t>
  </si>
  <si>
    <t>Výměna vrstvy podložní zeminy</t>
  </si>
  <si>
    <t>911331131</t>
  </si>
  <si>
    <t>Svodidlo ocelové jednostranné zádržnosti H1 se zaberaněním sloupků ve vzdálenosti do 2 m</t>
  </si>
  <si>
    <t>Silniční svodidlo ocelové se zaberaněním sloupků jednostranné úroveň zádržnosti H1 vzdálenosti sloupků do 2 m</t>
  </si>
  <si>
    <t>ocel. svodidlo úroveň zadržení H1, vč. sloupků a náběhových úseků 3x8m  200=200,000 [A]</t>
  </si>
  <si>
    <t>1. V cenách:  
a) svodidel a svodidlového náběhu jsou započteny i náklady na úpravu pláně, náklady na převozy a přemístění soupravy pro beranění, na zaberanění patního sloupku a a dodávku kompletní svodidlové sady (sloupku, svodnice, zábradelní výplně, distančních dílů, spojovacího materiálu atd.),  
b) dilatace svodnice je započtena dilatační svodnice včetně izolační podložky a spojovacího materiálu.  
2. V cenách nejsou započteny náklady na:  
a) případnou povrchovou úpravu svodidel (nátěry apod.), které se oceňují samostatně,  
b) krácení a úpravu pásnic a sloupků, toto se oceňuje individuálně.  
3. V případě, že se provádí krácení svodnic nebo sloupků, se krácená část neodečítá.</t>
  </si>
  <si>
    <t>912211111</t>
  </si>
  <si>
    <t>Montáž směrového sloupku silničního plastového prosté uložení bez betonového základu</t>
  </si>
  <si>
    <t>Montáž směrového sloupku plastového s odrazkou prostým uložením bez betonového základu silničního</t>
  </si>
  <si>
    <t>1. Vcenách jsou započteny i náklady:  
a) u cen 912 21-1111 a -1112 na vykopání jamek pro sloupky sodhozením výkopku na hromadu nebo naložením na dopravní prostředek,  
b) u ceny 912 21-1121 na spojovací materiál,  
c) u ceny 912 21-1131 na vyvrtání otvoru a lepidlo.  
2. V cenách nejsou započteny náklady:  
a) na dodání sloupku, tyto se oceňují ve specifikaci,  
b) u ceny 912 21-1131 i na spojovací materiál, který je součástí dodávky sloupku,  
c) odklizení výkopku, tyto se oceňují cenami části A 01 katalogu 800-1 Zemní práce.</t>
  </si>
  <si>
    <t>40445158</t>
  </si>
  <si>
    <t>sloupek směrový silniční plastový 1,2m</t>
  </si>
  <si>
    <t>912211121</t>
  </si>
  <si>
    <t>Montáž směrového sloupku z plastických hmot na svodidlo</t>
  </si>
  <si>
    <t>Montáž směrového sloupku plastového s odrazkou přišroubováním na svodidlo</t>
  </si>
  <si>
    <t>40445153</t>
  </si>
  <si>
    <t>sloupek svodidlový plastový</t>
  </si>
  <si>
    <t>916131213</t>
  </si>
  <si>
    <t>Osazení silničního obrubníku betonového stojatého s boční opěrou do lože z betonu prostého</t>
  </si>
  <si>
    <t>Osazení silničního obrubníku betonového se zřízením lože, s vyplněním a zatřením spár cementovou maltou stojatého s boční opěrou z betonu prostého, do lože z betonu prostého</t>
  </si>
  <si>
    <t>osazení obrub do bet. lože z C12/15' 
silniční 15/25  4=4,000 [A] 
silniční 15/30, vč. prořezu v obloukových částech 78=78,000 [B] 
Celkem: A+B=82,000 [C]</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</si>
  <si>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</si>
  <si>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59217031</t>
  </si>
  <si>
    <t>obrubník betonový silniční 1000x150x250mm</t>
  </si>
  <si>
    <t>4*1.03=4,120 [A]</t>
  </si>
  <si>
    <t>59217034</t>
  </si>
  <si>
    <t>obrubník betonový silniční 1000x150x300mm</t>
  </si>
  <si>
    <t>78*1.03=80,340 [A]</t>
  </si>
  <si>
    <t>919111112</t>
  </si>
  <si>
    <t>Řezání dilatačních spár š 4 mm hl přes 60 do 80 mm příčných nebo podélných v čerstvém CB krytu</t>
  </si>
  <si>
    <t>Řezání dilatačních spár v čerstvém cementobetonovém krytu příčných nebo podélných, šířky 4 mm, hloubky přes 60 do 80 mm</t>
  </si>
  <si>
    <t>řezání spar v podkladní vrstvě SC C8/10 po 3m 86*4.3=369,800 [A]</t>
  </si>
  <si>
    <t>919112111</t>
  </si>
  <si>
    <t>Řezání dilatačních spár š 4 mm hl do 60 mm příčných nebo podélných v živičném krytu</t>
  </si>
  <si>
    <t>Řezání dilatačních spár v živičném krytu příčných nebo podélných, šířky 4 mm, hloubky do 60 mm</t>
  </si>
  <si>
    <t>zaříznutí spáry ve stáv. živičné vozovce hl. 50mm 231=231,000 [A]</t>
  </si>
  <si>
    <t>919112114</t>
  </si>
  <si>
    <t>Řezání dilatačních spár š 4 mm hl přes 90 do 100 mm příčných nebo podélných v živičném krytu</t>
  </si>
  <si>
    <t>Řezání dilatačních spár v živičném krytu příčných nebo podélných, šířky 4 mm, hloubky přes 90 do 100 mm</t>
  </si>
  <si>
    <t>zaříznutí spáry ve stáv. živičné vozovce hl. 100mm 66=66,000 [A]</t>
  </si>
  <si>
    <t>919122132</t>
  </si>
  <si>
    <t>Těsnění spár zálivkou za tepla pro komůrky š 20 mm hl 40 mm s těsnicím profilem</t>
  </si>
  <si>
    <t>Utěsnění dilatačních spár zálivkou za tepla v cementobetonovém nebo živičném krytu včetně adhezního nátěru s těsnicím profilem pod zálivkou, pro komůrky šířky 20 mm, hloubky 40 mm</t>
  </si>
  <si>
    <t>231+66=297,000 [A]</t>
  </si>
  <si>
    <t>919726122</t>
  </si>
  <si>
    <t>Geotextilie pro ochranu, separaci a filtraci netkaná měrná hm přes 200 do 300 g/m2</t>
  </si>
  <si>
    <t>Geotextilie netkaná pro ochranu, separaci nebo filtraci měrná hmotnost přes 200 do 300 g/m2</t>
  </si>
  <si>
    <t>separační geotextílie na zemní pláň 1300=1 300,000 [A]</t>
  </si>
  <si>
    <t>1. V cenách jsou započteny i náklady na položení a dodání geotextilie včetně přesahů.</t>
  </si>
  <si>
    <t>919726123</t>
  </si>
  <si>
    <t>Geotextilie pro ochranu, separaci a filtraci netkaná měrná hm přes 300 do 500 g/m2</t>
  </si>
  <si>
    <t>Geotextilie netkaná pro ochranu, separaci nebo filtraci měrná hmotnost přes 300 do 500 g/m2</t>
  </si>
  <si>
    <t>geotextilie protierozní jutová 500 g/m2, ve svahu 190=190,000 [A]</t>
  </si>
  <si>
    <t>966005311</t>
  </si>
  <si>
    <t>Rozebrání a odstranění silničního svodidla s jednou pásnicí</t>
  </si>
  <si>
    <t>Rozebrání a odstranění silničního zábradlí a ocelových svodidel s přemístěním hmot na skládku na vzdálenost do 10 m nebo s naložením na dopravní prostředek, se zásypem jam po odstraněných sloupcích a s jeho zhutněním svodidla včetně sloupků, s jednou pásnicí silničního  
odvoz a likvidace v režii zhotovitele</t>
  </si>
  <si>
    <t>odstranění ocel. svodidla, vč. sloupků, objem. hmot. suti 0,042 t/m 176=176,000 [A]</t>
  </si>
  <si>
    <t>1. Ceny -5111 a -5311 jsou určeny pro odstranění sloupků zábradlí nebo svodidel upevněných záhozem zeminou, uklínovaných kamenem nebo obetonovaných, popř. zaberaněných.  
2. Ceny -5111 a -5211 jsou určeny pro odstranění zábradlí jakéhokoliv druhu se sloupky z jakéhokoliv materiálu a při jakékoliv vzdálenosti sloupků.  
3. Cena -5311 je určena pro odstranění svodidla jakéhokoliv druhu při jakékoliv vzdálenosti sloupků.  
4. Přemístění vybouraného silničního zábradlí a svodidel na vzdálenost přes 10 m se oceňuje cenami souborů cen 997 22-1 Vodorovná doprava vybouraných hmot.</t>
  </si>
  <si>
    <t>966008211</t>
  </si>
  <si>
    <t>Bourání odvodňovacího žlabu z betonových příkopových tvárnic š do 500 mm</t>
  </si>
  <si>
    <t>Bourání odvodňovacího žlabu s odklizením a uložením vybouraného materiálu na skládku na vzdálenost do 10 m nebo s naložením na dopravní prostředek z betonových příkopových tvárnic nebo desek šířky do 500 mm</t>
  </si>
  <si>
    <t>odstranění žlabu z bet. tvárnice, objem. hmot. suti 0,250 t/m 60=60,000 [A]</t>
  </si>
  <si>
    <t>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t>
  </si>
  <si>
    <t>997</t>
  </si>
  <si>
    <t>Přesun sutě</t>
  </si>
  <si>
    <t>997013811</t>
  </si>
  <si>
    <t>Poplatek za uložení na skládce (skládkovné) stavebního odpadu dřevěného kód odpadu 17 02 01</t>
  </si>
  <si>
    <t>Poplatek za uložení stavebního odpadu na skládce (skládkovné) dřevěného zatříděného do Katalogu odpadů pod kódem 17 02 01</t>
  </si>
  <si>
    <t>prům. 10 14*0.1=1,400 [A] 
prům. 15 17*0.03=0,510 [B] 
prům. 20 7*0.07=0,490 [C] 
prům. 25 8*0.14=1,120 [D] 
prům. 30 4*0.23=0,920 [E] 
prům. 35 3*0.37=1,110 [F] 
prům. 40 1*0.54=0,540 [G] 
prům. 50 1*0.96=0,960 [H] 
prům. 60 1*1.55=1,550 [I] 
křoviny 0.5=0,500 [J] 
Celkem: A+B+C+D+E+F+G+H+I+J=9,100 [K]</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</si>
  <si>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</si>
  <si>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997221551</t>
  </si>
  <si>
    <t>Vodorovná doprava suti ze sypkých materiálů do 1 km</t>
  </si>
  <si>
    <t>Vodorovná doprava suti bez naložení, ale se složením a s hrubým urovnáním ze sypkých materiálů, na vzdálenost do 1 km</t>
  </si>
  <si>
    <t>přesun recyklátu do krajnic v rámci stavby 155*0.128=19,840 [A] 
odstranění podkladních vrstev v tl. 10cm, objem. hmotnost suti 0,24 t/m2 200*0.24=48,000 [C] 
bet. tl. 150mm, objem. hmot. suti 0,325 t/m2 244*0.325=79,300 [D] 
odstranění podkladních vrstev v tl. 5cm, objem. hmotnost suti 0,120 t/m2 222*0,120=26,640 [E] 
bet. tl. 50mm, objem. hmot. suti 0,120 t/m2 42*0.120=5,040 [F] 
bet. tl. 100mm, objem. hmot. suti 0,240 t/m2 33*0.240=7,920 [G] 
odstranění žlabu z bet. tvárnice, objem. hmot. suti 0,250 t/m 60*0.250=15,000 [H] 
Celkem: A+C+D+E+F+G+H=201,740 [I]</t>
  </si>
  <si>
    <t>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vkaždém úseku samostatně.  
3. Ceny 997 22-155 jsou určeny pro sypký materiál, např. kamenivo a hmoty kamenitého charakteru stmelené vápnem, cementem nebo živicí.  
4. Ceny 997 22-156 jsou určeny pro drobný kusový materiál (dlažební kostky, lomový kámen).</t>
  </si>
  <si>
    <t>997221559</t>
  </si>
  <si>
    <t>Příplatek ZKD 1 km u vodorovné dopravy suti ze sypkých materiálů</t>
  </si>
  <si>
    <t>Vodorovná doprava suti bez naložení, ale se složením a s hrubým urovnáním Příplatek k ceně za každý další i započatý 1 km přes 1 km</t>
  </si>
  <si>
    <t>příplatek za odvoz na skládku do 25 km'  
'odstranění podkladních vrstev v tl. 10cm, objem. hmotnost suti 0,24 t/m2' 200*0,24*24=1 152,000 [G] 
bet. tl. 150mm, objem. hmot. suti 0,325 t/m2 244*0.325*24=1 903,200 [B] 
odstranění podkladních vrstev v tl. 5cm, objem. hmotnost suti 0,12 t/m2 222*0.12*24=639,360 [C] 
bet. tl. 50mm, objem. hmot. suti 0,120 t/m2 42*0.120*24=120,960 [D] 
bet. tl. 100mm, objem. hmot. suti 0,240 t/m2 33*0.240*24=190,080 [E] 
odstranění žlabu z bet. tvárnice, objem. hmot. suti 0,250 t/m 60*0.25*24=360,000 [F] 
Celkem: G+B+C+D+E+F=4 365,600 [H]</t>
  </si>
  <si>
    <t>997221611</t>
  </si>
  <si>
    <t>Nakládání suti na dopravní prostředky pro vodorovnou dopravu</t>
  </si>
  <si>
    <t>Nakládání na dopravní prostředky pro vodorovnou dopravu suti</t>
  </si>
  <si>
    <t>naložen frézátu na deponii 155*0.128=19,840 [A]</t>
  </si>
  <si>
    <t>1. Ceny lze použít i pro překládání při lomené dopravě.  
2. Ceny nelze použít při dopravě po železnici, po vodě nebo neobvyklými dopravními prostředky.</t>
  </si>
  <si>
    <t>997221645</t>
  </si>
  <si>
    <t>Poplatek za uložení na skládce (skládkovné) odpadu asfaltového bez dehtu kód odpadu 17 03 02</t>
  </si>
  <si>
    <t>Poplatek za uložení stavebního odpadu na skládce (skládkovné) asfaltového bez obsahu dehtu zatříděného do Katalogu odpadů pod kódem 17 03 02</t>
  </si>
  <si>
    <t>odstranění podkladních vrstev v tl. 10cm, objem. hmotnost suti 0,24 t/m2 200*0.24=48,000 [B] 
odstranění podkladních vrstev v tl. 5cm, objem. hmotnost suti 0,120 t/m2 222*0.120=26,640 [C] 
Celkem: B+C=74,640 [D]</t>
  </si>
  <si>
    <t>1. Ceny uvedenévsouboru cen je doporučeno upravit podle aktuálních cen místně příslušné skládky odpadů.  
2. Uložení odpadů neuvedených vsouboru cen se oceňuje individuálně.  
3. Vcenách je započítán poplatek za ukládání odpadu dle zákona 185/2001 Sb.  
4. Případné drcení stavebního odpadu lze ocenit cenami souboru cen 997 00-60 Drcení stavebního odpadu zkatalogu 800-6 Demolice objektů.</t>
  </si>
  <si>
    <t>997221861</t>
  </si>
  <si>
    <t>Poplatek za uložení stavebního odpadu na recyklační skládce (skládkovné) z prostého betonu pod kódem 17 01 01</t>
  </si>
  <si>
    <t>Poplatek za uložení stavebního odpadu na recyklační skládce (skládkovné) z prostého betonu zatříděného do Katalogu odpadů pod kódem 17 01 01</t>
  </si>
  <si>
    <t>bet. tl. 150mm, objem. hmot. suti 0,325 t/m2 244*0.325=79,300 [A] 
bet. tl. 50mm, objem. hmot. suti 0,120 t/m2 42*0.120=5,040 [B] 
bet. tl. 100mm, objem. hmot. suti 0,240 t/m2 33*0.240=7,920 [C] 
odstranění žlabu z bet. tvárnice, objem. hmot. suti 0,250 t/m 60*0.250=15,000 [D] 
Celkem: A+B+C+D=107,260 [E]</t>
  </si>
  <si>
    <t>998</t>
  </si>
  <si>
    <t>Přesun hmot</t>
  </si>
  <si>
    <t>998225111</t>
  </si>
  <si>
    <t>Přesun hmot pro pozemní komunikace s krytem z kamene, monolitickým betonovým nebo živičným</t>
  </si>
  <si>
    <t>Přesun hmot pro komunikace s krytem z kameniva, monolitickým betonovým nebo živičným dopravní vzdálenost do 200 m jakékoliv délky objektu</t>
  </si>
  <si>
    <t>1. Ceny lze použít i pro plochy letišť skrytem monolitickým betonovým nebo živičným.</t>
  </si>
  <si>
    <t>SO 102</t>
  </si>
  <si>
    <t>Dopravní značení</t>
  </si>
  <si>
    <t>914111111</t>
  </si>
  <si>
    <t>Montáž svislé dopravní značky do velikosti 1 m2 objímkami na sloupek nebo konzolu</t>
  </si>
  <si>
    <t>Montáž svislé dopravní značky základní velikosti do 1 m2 objímkami na sloupky nebo konzoly</t>
  </si>
  <si>
    <t>nové značky' 
B20a  3=3,000 [A] 
B20b 2=2,000 [B] 
IP19 1=1,000 [C] 
'využití původních značek' 
A14 1=1,000 [D] 
A22 1=1,000 [E] 
E13 1=1,000 [F] 
Celkem: A+B+C+D+E+F=9,000 [G]</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</si>
  <si>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</si>
  <si>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40445620</t>
  </si>
  <si>
    <t>zákazové, příkazové dopravní značky B1-B34, C1-15 700mm</t>
  </si>
  <si>
    <t>B20a 3=3,000 [A] 
B20b 2=2,000 [B] 
Celkem: A+B=5,000 [C]</t>
  </si>
  <si>
    <t>40445627</t>
  </si>
  <si>
    <t>informativní značky provozní IP14-IP29, IP31 1000x1500mm</t>
  </si>
  <si>
    <t>IP19 1=1,000 [A]</t>
  </si>
  <si>
    <t>914111112</t>
  </si>
  <si>
    <t>Montáž svislé dopravní značky do velikosti 1 m2 páskováním na sloup</t>
  </si>
  <si>
    <t>Montáž svislé dopravní značky základní velikosti do 1 m2 páskováním na sloupy</t>
  </si>
  <si>
    <t>značka na sloup SSZ 1=1,000 [A]</t>
  </si>
  <si>
    <t>40445609</t>
  </si>
  <si>
    <t>značky upravující přednost P1, P4 900mm</t>
  </si>
  <si>
    <t>914511112</t>
  </si>
  <si>
    <t>Montáž sloupku dopravních značek délky do 3,5 m s betonovým základem a patkou D 60 mm</t>
  </si>
  <si>
    <t>Montáž sloupku dopravních značek délky do 3,5 m do hliníkové patky pro sloupek D 60 mm</t>
  </si>
  <si>
    <t>1. V cenách jsou započteny i náklady na:  
a) vykopání jamek s odhozem výkopku na vzdálenost do 3 m,  
b) osazení sloupku včetně montáže a dodávkyplastového víčka,  
2. Vcenách -1111 jsou započteny i náklady na betonový základ.  
3. V cenách -1112 jsou započteny i náklady na hliníkovou patku sbetonovým základem.  
4. V cenách nejsou započteny náklady na:  
a) dodání sloupku, tyto se oceňují ve specifikaci  
b) naložení a odklizení výkopku, tyto se oceňují cenami části A01 katalogu 800-1 Zemní práce.</t>
  </si>
  <si>
    <t>40445225</t>
  </si>
  <si>
    <t>sloupek pro dopravní značku Zn D 60mm v 3,5m</t>
  </si>
  <si>
    <t>40445240</t>
  </si>
  <si>
    <t>patka pro sloupek Al D 60mm</t>
  </si>
  <si>
    <t>40445256</t>
  </si>
  <si>
    <t>svorka upínací na sloupek dopravní značky D 60mm</t>
  </si>
  <si>
    <t>40445253</t>
  </si>
  <si>
    <t>víčko plastové na sloupek D 60mm</t>
  </si>
  <si>
    <t>915121112</t>
  </si>
  <si>
    <t>Vodorovné dopravní značení vodící čáry souvislé š 250 mm retroreflexní bílá barva</t>
  </si>
  <si>
    <t>Vodorovné dopravní značení stříkané barvou vodící čára bílá šířky 250 mm souvislá retroreflexní</t>
  </si>
  <si>
    <t>V4 490=490,000 [A]</t>
  </si>
  <si>
    <t>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t>
  </si>
  <si>
    <t>915121122</t>
  </si>
  <si>
    <t>Vodorovné dopravní značení vodící čáry přerušované š 250 mm retroreflexní bílá barva</t>
  </si>
  <si>
    <t>Vodorovné dopravní značení stříkané barvou vodící čára bílá šířky 250 mm přerušovaná retroreflexní</t>
  </si>
  <si>
    <t>V2b, kadence 1,5/1,5 174=174,000 [A]</t>
  </si>
  <si>
    <t>915131112</t>
  </si>
  <si>
    <t>Vodorovné dopravní značení přechody pro chodce, šipky, symboly retroreflexní bílá barva</t>
  </si>
  <si>
    <t>Vodorovné dopravní značení stříkané barvou přechody pro chodce, šipky, symboly bílé retroreflexní</t>
  </si>
  <si>
    <t>šipky V9a'  
přímá 3*1.10=3,300 [A] 
pravá 6*1.20=7,200 [B] 
přímolevá 2*1.50=3,000 [C] 
šikmé rovnoběžné čáry š.50cm - V13 52*0.50=26,000 [D] 
Celkem: A+B+C+D=39,500 [E]</t>
  </si>
  <si>
    <t>915221112</t>
  </si>
  <si>
    <t>Vodorovné dopravní značení vodící čáry souvislé š 250 mm retroreflexní bílý plast</t>
  </si>
  <si>
    <t>Vodorovné dopravní značení stříkaným plastem vodící čára bílá šířky 250 mm souvislá retroreflexní</t>
  </si>
  <si>
    <t>1. Ceny jsou určeny pro dělicí čáry souvislé č. V1a bílé, přerušované č. V2a bílé, vodící č. V4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t>
  </si>
  <si>
    <t>915221122</t>
  </si>
  <si>
    <t>Vodorovné dopravní značení vodící čáry přerušované š 250 mm retroreflexní bílý plast</t>
  </si>
  <si>
    <t>Vodorovné dopravní značení stříkaným plastem vodící čára bílá šířky 250 mm přerušovaná retroreflexní</t>
  </si>
  <si>
    <t>915231112</t>
  </si>
  <si>
    <t>Vodorovné dopravní značení přechody pro chodce, šipky, symboly retroreflexní bílý plast</t>
  </si>
  <si>
    <t>Vodorovné dopravní značení stříkaným plastem přechody pro chodce, šipky, symboly nápisy bílé retroreflexní</t>
  </si>
  <si>
    <t>915611111</t>
  </si>
  <si>
    <t>Předznačení vodorovného liniového značení</t>
  </si>
  <si>
    <t>Předznačení pro vodorovné značení stříkané barvou nebo prováděné z nátěrových hmot liniové dělicí čáry, vodicí proužky</t>
  </si>
  <si>
    <t>V4 490=490,000 [A] 
V2b, kadence 1,5/1,5 174=174,000 [B] 
Celkem: A+B=664,000 [C]</t>
  </si>
  <si>
    <t>1. Množství měrných jednotek se určuje:  
a) pro cenu -1111 v m délky dělicí čáry nebo vodícího proužku (včetně mezer),  
b) pro cenu -1112 v m2 natírané nebo stříkané plochy.</t>
  </si>
  <si>
    <t>915621111</t>
  </si>
  <si>
    <t>Předznačení vodorovného plošného značení</t>
  </si>
  <si>
    <t>Předznačení pro vodorovné značení stříkané barvou nebo prováděné z nátěrových hmot plošné šipky, symboly, nápisy</t>
  </si>
  <si>
    <t>966006132</t>
  </si>
  <si>
    <t>Odstranění značek dopravních nebo orientačních se sloupky s betonovými patkami</t>
  </si>
  <si>
    <t>Odstranění dopravních nebo orientačních značek se sloupkem s uložením hmot na vzdálenost do 20 m nebo s naložením na dopravní prostředek, se zásypem jam a jeho zhutněním s betonovou patkou</t>
  </si>
  <si>
    <t>odstranění sloupků dopravních značek vč. bet. patky, objem. hmot. suti 0,082 t/kus 3=3,000 [A]</t>
  </si>
  <si>
    <t>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t>
  </si>
  <si>
    <t>966006211</t>
  </si>
  <si>
    <t>Odstranění svislých dopravních značek ze sloupů, sloupků nebo konzol</t>
  </si>
  <si>
    <t>Odstranění (demontáž) svislých dopravních značek s odklizením materiálu na skládku na vzdálenost do 20 m nebo s naložením na dopravní prostředek ze sloupů, sloupků nebo konzol</t>
  </si>
  <si>
    <t>demontáž stávajících dopravních značek, objem. hmot. suti 0,004 t/kus 4=4,000 [A]</t>
  </si>
  <si>
    <t>1. Přemístění demontovaných značek na vzdálenost přes 20 m se oceňuje cenami souborů cen 997 22-1 Vodorovná doprava vybouraných hmot.</t>
  </si>
  <si>
    <t>966007112</t>
  </si>
  <si>
    <t>Odstranění vodorovného značení frézováním barvy z čáry š do 250 mm</t>
  </si>
  <si>
    <t>Odstranění vodorovného dopravního značení frézováním značeného barvou čáry šířky do 250 mm</t>
  </si>
  <si>
    <t>odstranění čar souvislých V4 288=288,000 [A] 
odstranění čar přerušovaných V2b 24=24,000 [B] 
Celkem: A+B=312,000 [C]</t>
  </si>
  <si>
    <t>1. V cenách nejsou započteny náklady na očištění vozovky, tyto se oceňují cenami souboru cen 938 90-9 . Odstranění bláta, prachu nebo hlinitého nánosu s povrchu podkladu nebo krytu části C 01 tohoto katalogu.</t>
  </si>
  <si>
    <t>966007113</t>
  </si>
  <si>
    <t>Odstranění vodorovného značení frézováním barvy z plochy</t>
  </si>
  <si>
    <t>Odstranění vodorovného dopravního značení frézováním značeného barvou plošného</t>
  </si>
  <si>
    <t>odstranění šipek 3*1.50=4,500 [A]</t>
  </si>
  <si>
    <t>998229111</t>
  </si>
  <si>
    <t>Přesun hmot ruční pro pozemní komunikace s krytem z kameniva, betonu,živice na vzdálenost do 50 m</t>
  </si>
  <si>
    <t>Přesun hmot ruční pro pozemní komunikace s naložením a složením na vzdálenost do 50 m, s krytem z kameniva, monolitickým betonovým nebo živičným</t>
  </si>
  <si>
    <t>1. Ceny jsou určeny pro přesun hmot pro nepřístupné plochy, kam není možný příjezd dopravních prostředků – především pro vnitřní plochy objektů např. atria, terasy.</t>
  </si>
  <si>
    <t>SO 401</t>
  </si>
  <si>
    <t>Přeložka veřejného osvětlení</t>
  </si>
  <si>
    <t>210050841</t>
  </si>
  <si>
    <t>Číslování sloupů nebo stožárů barvou</t>
  </si>
  <si>
    <t>Ostatní práce na vzdušném vedení číslování sloupů nebo stožárů barvou</t>
  </si>
  <si>
    <t>218202013</t>
  </si>
  <si>
    <t>Demontáž svítidla výbojkového průmyslového nebo venkovního z výložníku</t>
  </si>
  <si>
    <t>Demontáž svítidlo výbojkové průmyslové nebo venkovní na výložník</t>
  </si>
  <si>
    <t>218204011</t>
  </si>
  <si>
    <t>Demontáž stožárů osvětlení ocelových samostatně stojících délky do 12 m</t>
  </si>
  <si>
    <t>218204103</t>
  </si>
  <si>
    <t>Demontáž výložníků osvětlení jednoramenných sloupových hmotnosti do 35 kg</t>
  </si>
  <si>
    <t>218204105</t>
  </si>
  <si>
    <t>Demontáž výložníků osvětlení dvouramenných sloupových hmotnosti do 70 kg</t>
  </si>
  <si>
    <t>218204201</t>
  </si>
  <si>
    <t>Demontáž elektrovýzbroje stožárů osvětlení 1 okruh</t>
  </si>
  <si>
    <t>218204202</t>
  </si>
  <si>
    <t>Demontáž elektrovýzbroje stožárů osvětlení 2 okruhy</t>
  </si>
  <si>
    <t>218812035</t>
  </si>
  <si>
    <t>Demontáž kabel Cu plný kulatý do 1 kV 4x16 mm2 uložený volně nebo v liště (např. CYKY)</t>
  </si>
  <si>
    <t>210100151</t>
  </si>
  <si>
    <t>Ukončení kabelů smršťovací záklopkou nebo páskou se zapojením bez letování žíly do 4x16 mm2</t>
  </si>
  <si>
    <t>210202013</t>
  </si>
  <si>
    <t>Montáž svítidlo výbojkové průmyslové nebo venkovní na výložník</t>
  </si>
  <si>
    <t>M1</t>
  </si>
  <si>
    <t>Svítidlo LED 117W / 4000K, včetně patice NEMA a komunikačního modulu</t>
  </si>
  <si>
    <t>Svítidlo LED 67W/4000K, včetně patice NEMA a komunikačního modulu</t>
  </si>
  <si>
    <t>210204011</t>
  </si>
  <si>
    <t>Montáž stožárů osvětlení ocelových samostatně stojících délky do 12 m</t>
  </si>
  <si>
    <t>31674109-R</t>
  </si>
  <si>
    <t>stožár osvětlovací 12m v provedení "Brno"</t>
  </si>
  <si>
    <t>210204012</t>
  </si>
  <si>
    <t>Montáž stožárů osvětlení ocelových samostatně stojících délky přes 12 do 18 m</t>
  </si>
  <si>
    <t>Montáž stožárů osvětlení ocelových samostatně stojících délky do 18 m</t>
  </si>
  <si>
    <t>31674111-R</t>
  </si>
  <si>
    <t>stožár osvětlovací 14m v provedení "Brno"</t>
  </si>
  <si>
    <t>210204103</t>
  </si>
  <si>
    <t>Montáž výložníků osvětlení jednoramenných sloupových hmotnosti do 35 kg</t>
  </si>
  <si>
    <t>31673001</t>
  </si>
  <si>
    <t>Výložník obloukový jednoduchý k osvětlovacím stožárům uličním výška 1800 mm vyložení 2500mm</t>
  </si>
  <si>
    <t>210204105</t>
  </si>
  <si>
    <t>Montáž výložníků osvětlení dvouramenných sloupových hmotnosti do 70 kg</t>
  </si>
  <si>
    <t>31673002</t>
  </si>
  <si>
    <t>Výložník obloukový dvojnásobný k osvětlovacím stožárům uličním výška 1800 mm vyložení 2500mm</t>
  </si>
  <si>
    <t>210204201</t>
  </si>
  <si>
    <t>Montáž elektrovýzbroje stožárů osvětlení 1 okruh</t>
  </si>
  <si>
    <t>34143276a</t>
  </si>
  <si>
    <t>šňůra s Cu jádrem 3x2,50mm2 (CMSM)</t>
  </si>
  <si>
    <t>Svorkovnice dvoupojistková vč. pojistek</t>
  </si>
  <si>
    <t>210204202</t>
  </si>
  <si>
    <t>Montáž elektrovýzbroje stožárů osvětlení 2 okruhy</t>
  </si>
  <si>
    <t>210220001</t>
  </si>
  <si>
    <t>Montáž uzemňovacího vedení vodičů FeZn pomocí svorek na povrchu páskou do 120 mm2</t>
  </si>
  <si>
    <t>35441073</t>
  </si>
  <si>
    <t>drát D 10mm FeZn</t>
  </si>
  <si>
    <t>35441875</t>
  </si>
  <si>
    <t>svorka křížová pro vodič D 6-10mm</t>
  </si>
  <si>
    <t>210812035</t>
  </si>
  <si>
    <t>Montáž kabel Cu plný kulatý do 1 kV 4x16 mm2 uložený volně nebo v liště (např. CYKY)</t>
  </si>
  <si>
    <t>34111080</t>
  </si>
  <si>
    <t>kabel silový s Cu jádrem 1kV 4x16mm2 (CYKY)</t>
  </si>
  <si>
    <t>220180201</t>
  </si>
  <si>
    <t>Zatažení do tvárnicové tratě kabelu hmotnosti do 2 kg/m</t>
  </si>
  <si>
    <t>210280002</t>
  </si>
  <si>
    <t>Zkoušky a prohlídky el rozvodů a zařízení celková prohlídka pro objem mtž prací do 500 000 Kč, včetně vyhotovení revizní zprávy</t>
  </si>
  <si>
    <t>210280215</t>
  </si>
  <si>
    <t>Příplatek k měření zemních odporů prvního zemniče za každý další zemnič v síti</t>
  </si>
  <si>
    <t>Připlatek k měření zemních odporů prvního zemniče za každý další zemnič v síti</t>
  </si>
  <si>
    <t>210280542</t>
  </si>
  <si>
    <t>Měření impedance nulové smyčky okruhu vedení třífázového</t>
  </si>
  <si>
    <t>P5</t>
  </si>
  <si>
    <t>Montážní plošina</t>
  </si>
  <si>
    <t>HOD</t>
  </si>
  <si>
    <t>210280712</t>
  </si>
  <si>
    <t>Měření intenzity osvětlení na pracovišti do 50 svítidel</t>
  </si>
  <si>
    <t>SOUBOR</t>
  </si>
  <si>
    <t>460010024R</t>
  </si>
  <si>
    <t>460161522</t>
  </si>
  <si>
    <t>Hloubení kabelových rýh ručně š 65 cm hl 150 cm v hornině tř I skupiny 3</t>
  </si>
  <si>
    <t>Hloubení zapažených i nezapažených kabelových rýh ručně včetně urovnání dna s přemístěním výkopku do vzdálenosti 3 m od okraje jámy nebo s naložením na dopravní prostředek šířky 65 cm hloubky 150 cm v hornině třídy těžitelnosti I skupiny 3</t>
  </si>
  <si>
    <t>460162112</t>
  </si>
  <si>
    <t>Hloubení kabelových rýh ručně v hornině tř I skupiny I skupiny 3</t>
  </si>
  <si>
    <t>Hloubení zapažených i nezapažených kabelových rýh ručně včetně urovnání dna s přemístěním výkopku do vzdálenosti 3 m od okraje jámy nebo s naložením na dopravní prostředek ostatních rozměrů v hornině třídy těžitelnosti I skupiny 3</t>
  </si>
  <si>
    <t>460431542</t>
  </si>
  <si>
    <t>Zásyp kabelových rýh ručně se zhutněním š 65 cm hl 150 cm z horniny tř I skupiny 3</t>
  </si>
  <si>
    <t>Zásyp kabelových rýh ručně s přemístění sypaniny ze vzdálenosti do 10 m, s uložením výkopku ve vrstvách včetně zhutnění a úpravy povrchu šířky 65 cm hloubky 150 cm z horniny třídy těžitelnosti I skupiny 3</t>
  </si>
  <si>
    <t>460432112</t>
  </si>
  <si>
    <t>Zásyp kabelových rýh ručně se zhutněním z horniny třídy I skupiny 3</t>
  </si>
  <si>
    <t>Zásyp kabelových rýh ručně s přemístění sypaniny ze vzdálenosti do 10 m, s uložením výkopku ve vrstvách včetně zhutnění a úpravy povrchu ostatních rozměrů z horniny třídy těžitelnosti I skupiny 3</t>
  </si>
  <si>
    <t>460641112</t>
  </si>
  <si>
    <t>Základové konstrukce při elektromontážích z monolitického betonu tř. C 12/15</t>
  </si>
  <si>
    <t>Základové konstrukce základ bez bednění do rostlé zeminy z monolitického betonu tř. C 12/15</t>
  </si>
  <si>
    <t>59246115</t>
  </si>
  <si>
    <t>dlažba betonová chodníková 300x300x32mm přírodní</t>
  </si>
  <si>
    <t>18615203</t>
  </si>
  <si>
    <t>trubka drenážní korugovaná PP SN 8 perforace 360° pro liniové stavby DN 300</t>
  </si>
  <si>
    <t>460661113</t>
  </si>
  <si>
    <t>Kabelové lože z písku pro kabely nn bez zakrytí š lože přes 50 do 65 cm</t>
  </si>
  <si>
    <t>Kabelové lože z písku včetně podsypu, zhutnění a urovnání povrchu pro kabely nn bez zakrytí, šířky přes 50 do 65 cm</t>
  </si>
  <si>
    <t>460671113</t>
  </si>
  <si>
    <t>Výstražná fólie pro krytí kabelů šířky 34 cm</t>
  </si>
  <si>
    <t>Výstražná fólie z PVC pro krytí kabelů včetně vyrovnání povrchu rýhy, rozvinutí a uložení fólie šířky do 34 cm</t>
  </si>
  <si>
    <t>460742121</t>
  </si>
  <si>
    <t>Osazení kabelových prostupů z trub plastových do rýhy s obsypem z písku průměru do 10 cm</t>
  </si>
  <si>
    <t>Osazení kabelových prostupů včetně utěsnění a spárování z trub plastových do rýhy, bez výkopových prací s obsypem z písku, vnitřního průměru do 10 cm</t>
  </si>
  <si>
    <t>34571352</t>
  </si>
  <si>
    <t>trubka elektroinstalační ohebná dvouplášťová korugovaná (chránička) D 52/63mm, HDPE+LDPE</t>
  </si>
  <si>
    <t>34571365</t>
  </si>
  <si>
    <t>trubka elektroinstalační HDPE tuhá dvouplášťová korugovaná D 94/110mm</t>
  </si>
  <si>
    <t>8500197870-R</t>
  </si>
  <si>
    <t>Spojka korugované trubky pr. 110 mm</t>
  </si>
  <si>
    <t>468051121</t>
  </si>
  <si>
    <t>Bourání základu betonového při elektromontážích</t>
  </si>
  <si>
    <t>Bourání základu betonového</t>
  </si>
  <si>
    <t>P3</t>
  </si>
  <si>
    <t>Zaměření kabelové trasy</t>
  </si>
  <si>
    <t>P4</t>
  </si>
  <si>
    <t>Utěsnění kabelu v chráničce voděsnou pěnou</t>
  </si>
  <si>
    <t>M4</t>
  </si>
  <si>
    <t>Montážní pěna pro utěsnění prostupů</t>
  </si>
  <si>
    <t>220182002</t>
  </si>
  <si>
    <t>Zatažení ochranné trubky HDPE do chráničky 110 mm</t>
  </si>
  <si>
    <t>997221657-R</t>
  </si>
  <si>
    <t>Poplatek za uložení na skládce (skládkovné) zeminy a kamení obsahující nebezpečné látky kód odpadu 17 05 03</t>
  </si>
  <si>
    <t>SO 902</t>
  </si>
  <si>
    <t>DIO</t>
  </si>
  <si>
    <t>Ostatní konstrukce a práce</t>
  </si>
  <si>
    <t>913121111</t>
  </si>
  <si>
    <t>Montáž a demontáž dočasné dopravní značky kompletní základní</t>
  </si>
  <si>
    <t>Montáž a demontáž dočasných dopravních značek  kompletních značek vč. podstavce a sloupku základních</t>
  </si>
  <si>
    <t>provizorní dopravní značení, dovoz, montáž, údržba a demontáž po dokončení stavby 20=20,000 [A]</t>
  </si>
  <si>
    <t>1. Vcenách jsou započteny náklady na montáž i demontáž dočasné značky, nebo podstavce.</t>
  </si>
  <si>
    <t>913121211</t>
  </si>
  <si>
    <t>Příplatek k dočasné dopravní značce kompletní základní za první a ZKD den použití</t>
  </si>
  <si>
    <t>Montáž a demontáž dočasných dopravních značek  Příplatek za první a každý další den použití dočasných dopravních značek k ceně 12-1111</t>
  </si>
  <si>
    <t>pronájem na 4 měsíce 20*120=2 400,000 [A]</t>
  </si>
  <si>
    <t>913321111</t>
  </si>
  <si>
    <t>Montáž a demontáž dočasné dopravní směrové desky základní</t>
  </si>
  <si>
    <t>Montáž a demontáž dočasných dopravních vodících zařízení  směrové desky základní</t>
  </si>
  <si>
    <t>provizorní dopravní značení, dovoz, montáž, údržba a demontáž po dokončení stavby 200=200,000 [A]</t>
  </si>
  <si>
    <t>1. Vcenách jsou započteny náklady na montáž i demontáž dočasného vodícího zařízení.</t>
  </si>
  <si>
    <t>913321211</t>
  </si>
  <si>
    <t>Příplatek k dočasné směrové desce základní za první a ZKD den použití</t>
  </si>
  <si>
    <t>Montáž a demontáž dočasných dopravních vodících zařízení  Příplatek za první a každý další den použití dočasných dopravních vodících zařízení k ceně 32-1111</t>
  </si>
  <si>
    <t>pronájem na dobu 4 měsíců 200*120=24 000,000 [A]</t>
  </si>
  <si>
    <t>913331115</t>
  </si>
  <si>
    <t>Montáž a demontáž dočasného dopravní signální svítilny včetně akumulátoru</t>
  </si>
  <si>
    <t>Montáž a demontáž dočasných dopravních vodících zařízení  signální svítilny včetně akumulátoru</t>
  </si>
  <si>
    <t>výstražná světla - provizorní dopravní značení, dovoz, montáž, údržba a demontáž po dokončení stavby 20=20,000 [A]</t>
  </si>
  <si>
    <t>913331215</t>
  </si>
  <si>
    <t>Příplatek k dočasné signální svítilně EKO včetně akumulátoru za první a ZKD den použití</t>
  </si>
  <si>
    <t>Montáž a demontáž dočasných dopravních vodících zařízení  Příplatek za první a každý další den použití dočasných dopravních vodících zařízení k ceně 33-1115</t>
  </si>
  <si>
    <t>pronájem po dobu 4 měsíců 20*120=2 400,000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</si>
</sst>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8">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xf numFmtId="0" fontId="5" fillId="0" borderId="1" xfId="0" applyFont="1" applyBorder="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sharedStrings" Target="sharedStrings.xml" /><Relationship Id="rId1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sheet1.xml><?xml version="1.0" encoding="utf-8"?>
<worksheet xmlns="http://schemas.openxmlformats.org/spreadsheetml/2006/main" xmlns:r="http://schemas.openxmlformats.org/officeDocument/2006/relationships">
  <sheetPr>
    <pageSetUpPr fitToPage="1"/>
  </sheetPr>
  <dimension ref="A1:R424"/>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0+O8+O17+O74+O315+O416</f>
      </c>
      <c t="s">
        <v>12</v>
      </c>
    </row>
    <row r="3" spans="1:16" ht="15" customHeight="1">
      <c r="A3" t="s">
        <v>1</v>
      </c>
      <c s="8" t="s">
        <v>3</v>
      </c>
      <c s="9" t="s">
        <v>4</v>
      </c>
      <c s="1"/>
      <c s="10" t="s">
        <v>5</v>
      </c>
      <c s="1"/>
      <c s="4"/>
      <c s="3" t="s">
        <v>14</v>
      </c>
      <c s="36">
        <f>0+I8+I17+I74+I315+I416</f>
      </c>
      <c r="O3" t="s">
        <v>8</v>
      </c>
      <c t="s">
        <v>13</v>
      </c>
    </row>
    <row r="4" spans="1:16" ht="15" customHeight="1">
      <c r="A4" t="s">
        <v>6</v>
      </c>
      <c s="12" t="s">
        <v>7</v>
      </c>
      <c s="13" t="s">
        <v>14</v>
      </c>
      <c s="5"/>
      <c s="14" t="s">
        <v>15</v>
      </c>
      <c s="5"/>
      <c s="5"/>
      <c s="15"/>
      <c s="15"/>
      <c r="O4" t="s">
        <v>9</v>
      </c>
      <c t="s">
        <v>13</v>
      </c>
    </row>
    <row r="5" spans="1:16" ht="12.75" customHeight="1">
      <c r="A5" s="11" t="s">
        <v>16</v>
      </c>
      <c s="11" t="s">
        <v>18</v>
      </c>
      <c s="11" t="s">
        <v>20</v>
      </c>
      <c s="11" t="s">
        <v>21</v>
      </c>
      <c s="11" t="s">
        <v>22</v>
      </c>
      <c s="11" t="s">
        <v>24</v>
      </c>
      <c s="11" t="s">
        <v>26</v>
      </c>
      <c s="11" t="s">
        <v>27</v>
      </c>
      <c s="11"/>
      <c r="O5" t="s">
        <v>10</v>
      </c>
      <c t="s">
        <v>13</v>
      </c>
    </row>
    <row r="6" spans="1:9" ht="12.75" customHeight="1">
      <c r="A6" s="11"/>
      <c s="11"/>
      <c s="11"/>
      <c s="11"/>
      <c s="11"/>
      <c s="11"/>
      <c s="11"/>
      <c s="11" t="s">
        <v>28</v>
      </c>
      <c s="11" t="s">
        <v>30</v>
      </c>
    </row>
    <row r="7" spans="1:9" ht="12.75" customHeight="1">
      <c r="A7" s="11" t="s">
        <v>17</v>
      </c>
      <c s="11" t="s">
        <v>19</v>
      </c>
      <c s="11" t="s">
        <v>13</v>
      </c>
      <c s="11" t="s">
        <v>11</v>
      </c>
      <c s="11" t="s">
        <v>23</v>
      </c>
      <c s="11" t="s">
        <v>25</v>
      </c>
      <c s="11" t="s">
        <v>12</v>
      </c>
      <c s="11" t="s">
        <v>29</v>
      </c>
      <c s="11" t="s">
        <v>31</v>
      </c>
    </row>
    <row r="8" spans="1:18" ht="12.75" customHeight="1">
      <c r="A8" s="15" t="s">
        <v>32</v>
      </c>
      <c s="15"/>
      <c s="20" t="s">
        <v>19</v>
      </c>
      <c s="15"/>
      <c s="21" t="s">
        <v>33</v>
      </c>
      <c s="15"/>
      <c s="15"/>
      <c s="15"/>
      <c s="22">
        <f>0+Q8</f>
      </c>
      <c r="O8">
        <f>0+R8</f>
      </c>
      <c r="Q8">
        <f>0+I9+I13</f>
      </c>
      <c>
        <f>0+O9+O13</f>
      </c>
    </row>
    <row r="9" spans="1:16" ht="12.75">
      <c r="A9" s="19" t="s">
        <v>34</v>
      </c>
      <c s="23" t="s">
        <v>19</v>
      </c>
      <c s="23" t="s">
        <v>35</v>
      </c>
      <c s="19" t="s">
        <v>36</v>
      </c>
      <c s="24" t="s">
        <v>37</v>
      </c>
      <c s="25" t="s">
        <v>38</v>
      </c>
      <c s="26">
        <v>18.68</v>
      </c>
      <c s="27">
        <v>0</v>
      </c>
      <c s="27">
        <f>ROUND(ROUND(H9,2)*ROUND(G9,3),2)</f>
      </c>
      <c r="O9">
        <f>(I9*21)/100</f>
      </c>
      <c t="s">
        <v>13</v>
      </c>
    </row>
    <row r="10" spans="1:5" ht="25.5">
      <c r="A10" s="28" t="s">
        <v>39</v>
      </c>
      <c r="E10" s="29" t="s">
        <v>40</v>
      </c>
    </row>
    <row r="11" spans="1:5" ht="153">
      <c r="A11" s="30" t="s">
        <v>41</v>
      </c>
      <c r="E11" s="31" t="s">
        <v>42</v>
      </c>
    </row>
    <row r="12" spans="1:5" ht="153">
      <c r="A12" t="s">
        <v>43</v>
      </c>
      <c r="E12" s="29" t="s">
        <v>44</v>
      </c>
    </row>
    <row r="13" spans="1:16" ht="25.5">
      <c r="A13" s="19" t="s">
        <v>34</v>
      </c>
      <c s="23" t="s">
        <v>13</v>
      </c>
      <c s="23" t="s">
        <v>45</v>
      </c>
      <c s="19" t="s">
        <v>36</v>
      </c>
      <c s="24" t="s">
        <v>46</v>
      </c>
      <c s="25" t="s">
        <v>47</v>
      </c>
      <c s="26">
        <v>37.359</v>
      </c>
      <c s="27">
        <v>0</v>
      </c>
      <c s="27">
        <f>ROUND(ROUND(H13,2)*ROUND(G13,3),2)</f>
      </c>
      <c r="O13">
        <f>(I13*21)/100</f>
      </c>
      <c t="s">
        <v>13</v>
      </c>
    </row>
    <row r="14" spans="1:5" ht="25.5">
      <c r="A14" s="28" t="s">
        <v>39</v>
      </c>
      <c r="E14" s="29" t="s">
        <v>48</v>
      </c>
    </row>
    <row r="15" spans="1:5" ht="153">
      <c r="A15" s="30" t="s">
        <v>41</v>
      </c>
      <c r="E15" s="31" t="s">
        <v>49</v>
      </c>
    </row>
    <row r="16" spans="1:5" ht="38.25">
      <c r="A16" t="s">
        <v>43</v>
      </c>
      <c r="E16" s="29" t="s">
        <v>50</v>
      </c>
    </row>
    <row r="17" spans="1:18" ht="12.75" customHeight="1">
      <c r="A17" s="5" t="s">
        <v>32</v>
      </c>
      <c s="5"/>
      <c s="34" t="s">
        <v>51</v>
      </c>
      <c s="5"/>
      <c s="21" t="s">
        <v>52</v>
      </c>
      <c s="5"/>
      <c s="5"/>
      <c s="5"/>
      <c s="35">
        <f>0+Q17</f>
      </c>
      <c r="O17">
        <f>0+R17</f>
      </c>
      <c r="Q17">
        <f>0+I18+I22+I26+I30+I34+I38+I42+I46+I50+I54+I58+I62+I66+I70</f>
      </c>
      <c>
        <f>0+O18+O22+O26+O30+O34+O38+O42+O46+O50+O54+O58+O62+O66+O70</f>
      </c>
    </row>
    <row r="18" spans="1:16" ht="12.75">
      <c r="A18" s="19" t="s">
        <v>34</v>
      </c>
      <c s="23" t="s">
        <v>25</v>
      </c>
      <c s="23" t="s">
        <v>53</v>
      </c>
      <c s="19" t="s">
        <v>36</v>
      </c>
      <c s="24" t="s">
        <v>54</v>
      </c>
      <c s="25" t="s">
        <v>55</v>
      </c>
      <c s="26">
        <v>2</v>
      </c>
      <c s="27">
        <v>0</v>
      </c>
      <c s="27">
        <f>ROUND(ROUND(H18,2)*ROUND(G18,3),2)</f>
      </c>
      <c r="O18">
        <f>(I18*21)/100</f>
      </c>
      <c t="s">
        <v>13</v>
      </c>
    </row>
    <row r="19" spans="1:5" ht="12.75">
      <c r="A19" s="28" t="s">
        <v>39</v>
      </c>
      <c r="E19" s="29" t="s">
        <v>56</v>
      </c>
    </row>
    <row r="20" spans="1:5" ht="25.5">
      <c r="A20" s="30" t="s">
        <v>41</v>
      </c>
      <c r="E20" s="31" t="s">
        <v>57</v>
      </c>
    </row>
    <row r="21" spans="1:5" ht="12.75">
      <c r="A21" t="s">
        <v>43</v>
      </c>
      <c r="E21" s="29" t="s">
        <v>36</v>
      </c>
    </row>
    <row r="22" spans="1:16" ht="12.75">
      <c r="A22" s="19" t="s">
        <v>34</v>
      </c>
      <c s="23" t="s">
        <v>12</v>
      </c>
      <c s="23" t="s">
        <v>58</v>
      </c>
      <c s="19" t="s">
        <v>36</v>
      </c>
      <c s="24" t="s">
        <v>59</v>
      </c>
      <c s="25" t="s">
        <v>55</v>
      </c>
      <c s="26">
        <v>2</v>
      </c>
      <c s="27">
        <v>0</v>
      </c>
      <c s="27">
        <f>ROUND(ROUND(H22,2)*ROUND(G22,3),2)</f>
      </c>
      <c r="O22">
        <f>(I22*21)/100</f>
      </c>
      <c t="s">
        <v>13</v>
      </c>
    </row>
    <row r="23" spans="1:5" ht="12.75">
      <c r="A23" s="28" t="s">
        <v>39</v>
      </c>
      <c r="E23" s="29" t="s">
        <v>59</v>
      </c>
    </row>
    <row r="24" spans="1:5" ht="25.5">
      <c r="A24" s="30" t="s">
        <v>41</v>
      </c>
      <c r="E24" s="31" t="s">
        <v>57</v>
      </c>
    </row>
    <row r="25" spans="1:5" ht="12.75">
      <c r="A25" t="s">
        <v>43</v>
      </c>
      <c r="E25" s="29" t="s">
        <v>36</v>
      </c>
    </row>
    <row r="26" spans="1:16" ht="12.75">
      <c r="A26" s="19" t="s">
        <v>34</v>
      </c>
      <c s="23" t="s">
        <v>60</v>
      </c>
      <c s="23" t="s">
        <v>61</v>
      </c>
      <c s="19" t="s">
        <v>36</v>
      </c>
      <c s="24" t="s">
        <v>62</v>
      </c>
      <c s="25" t="s">
        <v>63</v>
      </c>
      <c s="26">
        <v>35</v>
      </c>
      <c s="27">
        <v>0</v>
      </c>
      <c s="27">
        <f>ROUND(ROUND(H26,2)*ROUND(G26,3),2)</f>
      </c>
      <c r="O26">
        <f>(I26*21)/100</f>
      </c>
      <c t="s">
        <v>13</v>
      </c>
    </row>
    <row r="27" spans="1:5" ht="25.5">
      <c r="A27" s="28" t="s">
        <v>39</v>
      </c>
      <c r="E27" s="29" t="s">
        <v>64</v>
      </c>
    </row>
    <row r="28" spans="1:5" ht="38.25">
      <c r="A28" s="30" t="s">
        <v>41</v>
      </c>
      <c r="E28" s="31" t="s">
        <v>65</v>
      </c>
    </row>
    <row r="29" spans="1:5" ht="12.75">
      <c r="A29" t="s">
        <v>43</v>
      </c>
      <c r="E29" s="29" t="s">
        <v>36</v>
      </c>
    </row>
    <row r="30" spans="1:16" ht="12.75">
      <c r="A30" s="19" t="s">
        <v>34</v>
      </c>
      <c s="23" t="s">
        <v>66</v>
      </c>
      <c s="23" t="s">
        <v>67</v>
      </c>
      <c s="19" t="s">
        <v>36</v>
      </c>
      <c s="24" t="s">
        <v>68</v>
      </c>
      <c s="25" t="s">
        <v>69</v>
      </c>
      <c s="26">
        <v>14</v>
      </c>
      <c s="27">
        <v>0</v>
      </c>
      <c s="27">
        <f>ROUND(ROUND(H30,2)*ROUND(G30,3),2)</f>
      </c>
      <c r="O30">
        <f>(I30*21)/100</f>
      </c>
      <c t="s">
        <v>13</v>
      </c>
    </row>
    <row r="31" spans="1:5" ht="12.75">
      <c r="A31" s="28" t="s">
        <v>39</v>
      </c>
      <c r="E31" s="29" t="s">
        <v>68</v>
      </c>
    </row>
    <row r="32" spans="1:5" ht="38.25">
      <c r="A32" s="30" t="s">
        <v>41</v>
      </c>
      <c r="E32" s="31" t="s">
        <v>70</v>
      </c>
    </row>
    <row r="33" spans="1:5" ht="12.75">
      <c r="A33" t="s">
        <v>43</v>
      </c>
      <c r="E33" s="29" t="s">
        <v>36</v>
      </c>
    </row>
    <row r="34" spans="1:16" ht="25.5">
      <c r="A34" s="19" t="s">
        <v>34</v>
      </c>
      <c s="23" t="s">
        <v>29</v>
      </c>
      <c s="23" t="s">
        <v>71</v>
      </c>
      <c s="19" t="s">
        <v>36</v>
      </c>
      <c s="24" t="s">
        <v>72</v>
      </c>
      <c s="25" t="s">
        <v>63</v>
      </c>
      <c s="26">
        <v>1</v>
      </c>
      <c s="27">
        <v>0</v>
      </c>
      <c s="27">
        <f>ROUND(ROUND(H34,2)*ROUND(G34,3),2)</f>
      </c>
      <c r="O34">
        <f>(I34*21)/100</f>
      </c>
      <c t="s">
        <v>13</v>
      </c>
    </row>
    <row r="35" spans="1:5" ht="38.25">
      <c r="A35" s="28" t="s">
        <v>39</v>
      </c>
      <c r="E35" s="29" t="s">
        <v>73</v>
      </c>
    </row>
    <row r="36" spans="1:5" ht="38.25">
      <c r="A36" s="30" t="s">
        <v>41</v>
      </c>
      <c r="E36" s="31" t="s">
        <v>74</v>
      </c>
    </row>
    <row r="37" spans="1:5" ht="12.75">
      <c r="A37" t="s">
        <v>43</v>
      </c>
      <c r="E37" s="29" t="s">
        <v>36</v>
      </c>
    </row>
    <row r="38" spans="1:16" ht="12.75">
      <c r="A38" s="19" t="s">
        <v>34</v>
      </c>
      <c s="23" t="s">
        <v>31</v>
      </c>
      <c s="23" t="s">
        <v>75</v>
      </c>
      <c s="19" t="s">
        <v>36</v>
      </c>
      <c s="24" t="s">
        <v>76</v>
      </c>
      <c s="25" t="s">
        <v>63</v>
      </c>
      <c s="26">
        <v>1</v>
      </c>
      <c s="27">
        <v>0</v>
      </c>
      <c s="27">
        <f>ROUND(ROUND(H38,2)*ROUND(G38,3),2)</f>
      </c>
      <c r="O38">
        <f>(I38*21)/100</f>
      </c>
      <c t="s">
        <v>13</v>
      </c>
    </row>
    <row r="39" spans="1:5" ht="12.75">
      <c r="A39" s="28" t="s">
        <v>39</v>
      </c>
      <c r="E39" s="29" t="s">
        <v>76</v>
      </c>
    </row>
    <row r="40" spans="1:5" ht="38.25">
      <c r="A40" s="30" t="s">
        <v>41</v>
      </c>
      <c r="E40" s="31" t="s">
        <v>74</v>
      </c>
    </row>
    <row r="41" spans="1:5" ht="12.75">
      <c r="A41" t="s">
        <v>43</v>
      </c>
      <c r="E41" s="29" t="s">
        <v>36</v>
      </c>
    </row>
    <row r="42" spans="1:16" ht="25.5">
      <c r="A42" s="19" t="s">
        <v>34</v>
      </c>
      <c s="23" t="s">
        <v>77</v>
      </c>
      <c s="23" t="s">
        <v>78</v>
      </c>
      <c s="19" t="s">
        <v>36</v>
      </c>
      <c s="24" t="s">
        <v>79</v>
      </c>
      <c s="25" t="s">
        <v>63</v>
      </c>
      <c s="26">
        <v>140</v>
      </c>
      <c s="27">
        <v>0</v>
      </c>
      <c s="27">
        <f>ROUND(ROUND(H42,2)*ROUND(G42,3),2)</f>
      </c>
      <c r="O42">
        <f>(I42*21)/100</f>
      </c>
      <c t="s">
        <v>13</v>
      </c>
    </row>
    <row r="43" spans="1:5" ht="38.25">
      <c r="A43" s="28" t="s">
        <v>39</v>
      </c>
      <c r="E43" s="29" t="s">
        <v>80</v>
      </c>
    </row>
    <row r="44" spans="1:5" ht="38.25">
      <c r="A44" s="30" t="s">
        <v>41</v>
      </c>
      <c r="E44" s="31" t="s">
        <v>81</v>
      </c>
    </row>
    <row r="45" spans="1:5" ht="12.75">
      <c r="A45" t="s">
        <v>43</v>
      </c>
      <c r="E45" s="29" t="s">
        <v>36</v>
      </c>
    </row>
    <row r="46" spans="1:16" ht="25.5">
      <c r="A46" s="19" t="s">
        <v>34</v>
      </c>
      <c s="23" t="s">
        <v>82</v>
      </c>
      <c s="23" t="s">
        <v>83</v>
      </c>
      <c s="19" t="s">
        <v>36</v>
      </c>
      <c s="24" t="s">
        <v>84</v>
      </c>
      <c s="25" t="s">
        <v>63</v>
      </c>
      <c s="26">
        <v>147</v>
      </c>
      <c s="27">
        <v>0</v>
      </c>
      <c s="27">
        <f>ROUND(ROUND(H46,2)*ROUND(G46,3),2)</f>
      </c>
      <c r="O46">
        <f>(I46*21)/100</f>
      </c>
      <c t="s">
        <v>13</v>
      </c>
    </row>
    <row r="47" spans="1:5" ht="25.5">
      <c r="A47" s="28" t="s">
        <v>39</v>
      </c>
      <c r="E47" s="29" t="s">
        <v>84</v>
      </c>
    </row>
    <row r="48" spans="1:5" ht="38.25">
      <c r="A48" s="30" t="s">
        <v>41</v>
      </c>
      <c r="E48" s="31" t="s">
        <v>85</v>
      </c>
    </row>
    <row r="49" spans="1:5" ht="12.75">
      <c r="A49" t="s">
        <v>43</v>
      </c>
      <c r="E49" s="29" t="s">
        <v>36</v>
      </c>
    </row>
    <row r="50" spans="1:16" ht="25.5">
      <c r="A50" s="19" t="s">
        <v>34</v>
      </c>
      <c s="23" t="s">
        <v>86</v>
      </c>
      <c s="23" t="s">
        <v>87</v>
      </c>
      <c s="19" t="s">
        <v>36</v>
      </c>
      <c s="24" t="s">
        <v>88</v>
      </c>
      <c s="25" t="s">
        <v>63</v>
      </c>
      <c s="26">
        <v>30</v>
      </c>
      <c s="27">
        <v>0</v>
      </c>
      <c s="27">
        <f>ROUND(ROUND(H50,2)*ROUND(G50,3),2)</f>
      </c>
      <c r="O50">
        <f>(I50*21)/100</f>
      </c>
      <c t="s">
        <v>13</v>
      </c>
    </row>
    <row r="51" spans="1:5" ht="38.25">
      <c r="A51" s="28" t="s">
        <v>39</v>
      </c>
      <c r="E51" s="29" t="s">
        <v>89</v>
      </c>
    </row>
    <row r="52" spans="1:5" ht="76.5">
      <c r="A52" s="30" t="s">
        <v>41</v>
      </c>
      <c r="E52" s="31" t="s">
        <v>90</v>
      </c>
    </row>
    <row r="53" spans="1:5" ht="12.75">
      <c r="A53" t="s">
        <v>43</v>
      </c>
      <c r="E53" s="29" t="s">
        <v>36</v>
      </c>
    </row>
    <row r="54" spans="1:16" ht="25.5">
      <c r="A54" s="19" t="s">
        <v>34</v>
      </c>
      <c s="23" t="s">
        <v>91</v>
      </c>
      <c s="23" t="s">
        <v>92</v>
      </c>
      <c s="19" t="s">
        <v>36</v>
      </c>
      <c s="24" t="s">
        <v>93</v>
      </c>
      <c s="25" t="s">
        <v>63</v>
      </c>
      <c s="26">
        <v>31.5</v>
      </c>
      <c s="27">
        <v>0</v>
      </c>
      <c s="27">
        <f>ROUND(ROUND(H54,2)*ROUND(G54,3),2)</f>
      </c>
      <c r="O54">
        <f>(I54*21)/100</f>
      </c>
      <c t="s">
        <v>13</v>
      </c>
    </row>
    <row r="55" spans="1:5" ht="25.5">
      <c r="A55" s="28" t="s">
        <v>39</v>
      </c>
      <c r="E55" s="29" t="s">
        <v>93</v>
      </c>
    </row>
    <row r="56" spans="1:5" ht="89.25">
      <c r="A56" s="30" t="s">
        <v>41</v>
      </c>
      <c r="E56" s="31" t="s">
        <v>94</v>
      </c>
    </row>
    <row r="57" spans="1:5" ht="12.75">
      <c r="A57" t="s">
        <v>43</v>
      </c>
      <c r="E57" s="29" t="s">
        <v>36</v>
      </c>
    </row>
    <row r="58" spans="1:16" ht="25.5">
      <c r="A58" s="19" t="s">
        <v>34</v>
      </c>
      <c s="23" t="s">
        <v>95</v>
      </c>
      <c s="23" t="s">
        <v>96</v>
      </c>
      <c s="19" t="s">
        <v>36</v>
      </c>
      <c s="24" t="s">
        <v>97</v>
      </c>
      <c s="25" t="s">
        <v>63</v>
      </c>
      <c s="26">
        <v>55</v>
      </c>
      <c s="27">
        <v>0</v>
      </c>
      <c s="27">
        <f>ROUND(ROUND(H58,2)*ROUND(G58,3),2)</f>
      </c>
      <c r="O58">
        <f>(I58*21)/100</f>
      </c>
      <c t="s">
        <v>13</v>
      </c>
    </row>
    <row r="59" spans="1:5" ht="25.5">
      <c r="A59" s="28" t="s">
        <v>39</v>
      </c>
      <c r="E59" s="29" t="s">
        <v>98</v>
      </c>
    </row>
    <row r="60" spans="1:5" ht="76.5">
      <c r="A60" s="30" t="s">
        <v>41</v>
      </c>
      <c r="E60" s="31" t="s">
        <v>99</v>
      </c>
    </row>
    <row r="61" spans="1:5" ht="12.75">
      <c r="A61" t="s">
        <v>43</v>
      </c>
      <c r="E61" s="29" t="s">
        <v>36</v>
      </c>
    </row>
    <row r="62" spans="1:16" ht="12.75">
      <c r="A62" s="19" t="s">
        <v>34</v>
      </c>
      <c s="23" t="s">
        <v>100</v>
      </c>
      <c s="23" t="s">
        <v>101</v>
      </c>
      <c s="19" t="s">
        <v>36</v>
      </c>
      <c s="24" t="s">
        <v>102</v>
      </c>
      <c s="25" t="s">
        <v>63</v>
      </c>
      <c s="26">
        <v>42</v>
      </c>
      <c s="27">
        <v>0</v>
      </c>
      <c s="27">
        <f>ROUND(ROUND(H62,2)*ROUND(G62,3),2)</f>
      </c>
      <c r="O62">
        <f>(I62*21)/100</f>
      </c>
      <c t="s">
        <v>13</v>
      </c>
    </row>
    <row r="63" spans="1:5" ht="12.75">
      <c r="A63" s="28" t="s">
        <v>39</v>
      </c>
      <c r="E63" s="29" t="s">
        <v>102</v>
      </c>
    </row>
    <row r="64" spans="1:5" ht="38.25">
      <c r="A64" s="30" t="s">
        <v>41</v>
      </c>
      <c r="E64" s="31" t="s">
        <v>103</v>
      </c>
    </row>
    <row r="65" spans="1:5" ht="12.75">
      <c r="A65" t="s">
        <v>43</v>
      </c>
      <c r="E65" s="29" t="s">
        <v>36</v>
      </c>
    </row>
    <row r="66" spans="1:16" ht="12.75">
      <c r="A66" s="19" t="s">
        <v>34</v>
      </c>
      <c s="23" t="s">
        <v>104</v>
      </c>
      <c s="23" t="s">
        <v>105</v>
      </c>
      <c s="19" t="s">
        <v>36</v>
      </c>
      <c s="24" t="s">
        <v>106</v>
      </c>
      <c s="25" t="s">
        <v>63</v>
      </c>
      <c s="26">
        <v>18</v>
      </c>
      <c s="27">
        <v>0</v>
      </c>
      <c s="27">
        <f>ROUND(ROUND(H66,2)*ROUND(G66,3),2)</f>
      </c>
      <c r="O66">
        <f>(I66*21)/100</f>
      </c>
      <c t="s">
        <v>13</v>
      </c>
    </row>
    <row r="67" spans="1:5" ht="25.5">
      <c r="A67" s="28" t="s">
        <v>39</v>
      </c>
      <c r="E67" s="29" t="s">
        <v>107</v>
      </c>
    </row>
    <row r="68" spans="1:5" ht="38.25">
      <c r="A68" s="30" t="s">
        <v>41</v>
      </c>
      <c r="E68" s="31" t="s">
        <v>108</v>
      </c>
    </row>
    <row r="69" spans="1:5" ht="12.75">
      <c r="A69" t="s">
        <v>43</v>
      </c>
      <c r="E69" s="29" t="s">
        <v>36</v>
      </c>
    </row>
    <row r="70" spans="1:16" ht="25.5">
      <c r="A70" s="19" t="s">
        <v>34</v>
      </c>
      <c s="23" t="s">
        <v>109</v>
      </c>
      <c s="23" t="s">
        <v>110</v>
      </c>
      <c s="19" t="s">
        <v>36</v>
      </c>
      <c s="24" t="s">
        <v>111</v>
      </c>
      <c s="25" t="s">
        <v>63</v>
      </c>
      <c s="26">
        <v>20</v>
      </c>
      <c s="27">
        <v>0</v>
      </c>
      <c s="27">
        <f>ROUND(ROUND(H70,2)*ROUND(G70,3),2)</f>
      </c>
      <c r="O70">
        <f>(I70*21)/100</f>
      </c>
      <c t="s">
        <v>13</v>
      </c>
    </row>
    <row r="71" spans="1:5" ht="38.25">
      <c r="A71" s="28" t="s">
        <v>39</v>
      </c>
      <c r="E71" s="29" t="s">
        <v>112</v>
      </c>
    </row>
    <row r="72" spans="1:5" ht="38.25">
      <c r="A72" s="30" t="s">
        <v>41</v>
      </c>
      <c r="E72" s="31" t="s">
        <v>113</v>
      </c>
    </row>
    <row r="73" spans="1:5" ht="12.75">
      <c r="A73" t="s">
        <v>43</v>
      </c>
      <c r="E73" s="29" t="s">
        <v>36</v>
      </c>
    </row>
    <row r="74" spans="1:18" ht="12.75" customHeight="1">
      <c r="A74" s="5" t="s">
        <v>32</v>
      </c>
      <c s="5"/>
      <c s="34" t="s">
        <v>114</v>
      </c>
      <c s="5"/>
      <c s="21" t="s">
        <v>115</v>
      </c>
      <c s="5"/>
      <c s="5"/>
      <c s="5"/>
      <c s="35">
        <f>0+Q74</f>
      </c>
      <c r="O74">
        <f>0+R74</f>
      </c>
      <c r="Q74">
        <f>0+I75+I79+I83+I87+I91+I95+I99+I103+I107+I111+I115+I119+I123+I127+I131+I135+I139+I143+I147+I151+I155+I159+I163+I167+I171+I175+I179+I183+I187+I191+I195+I199+I203+I207+I211+I215+I219+I223+I227+I231+I235+I239+I243+I247+I251+I255+I259+I263+I267+I271+I275+I279+I283+I287+I291+I295+I299+I303+I307+I311</f>
      </c>
      <c>
        <f>0+O75+O79+O83+O87+O91+O95+O99+O103+O107+O111+O115+O119+O123+O127+O131+O135+O139+O143+O147+O151+O155+O159+O163+O167+O171+O175+O179+O183+O187+O191+O195+O199+O203+O207+O211+O215+O219+O223+O227+O231+O235+O239+O243+O247+O251+O255+O259+O263+O267+O271+O275+O279+O283+O287+O291+O295+O299+O303+O307+O311</f>
      </c>
    </row>
    <row r="75" spans="1:16" ht="25.5">
      <c r="A75" s="19" t="s">
        <v>34</v>
      </c>
      <c s="23" t="s">
        <v>116</v>
      </c>
      <c s="23" t="s">
        <v>117</v>
      </c>
      <c s="19" t="s">
        <v>36</v>
      </c>
      <c s="24" t="s">
        <v>118</v>
      </c>
      <c s="25" t="s">
        <v>63</v>
      </c>
      <c s="26">
        <v>400</v>
      </c>
      <c s="27">
        <v>0</v>
      </c>
      <c s="27">
        <f>ROUND(ROUND(H75,2)*ROUND(G75,3),2)</f>
      </c>
      <c r="O75">
        <f>(I75*21)/100</f>
      </c>
      <c t="s">
        <v>13</v>
      </c>
    </row>
    <row r="76" spans="1:5" ht="63.75">
      <c r="A76" s="28" t="s">
        <v>39</v>
      </c>
      <c r="E76" s="29" t="s">
        <v>119</v>
      </c>
    </row>
    <row r="77" spans="1:5" ht="38.25">
      <c r="A77" s="30" t="s">
        <v>41</v>
      </c>
      <c r="E77" s="31" t="s">
        <v>120</v>
      </c>
    </row>
    <row r="78" spans="1:5" ht="12.75">
      <c r="A78" t="s">
        <v>43</v>
      </c>
      <c r="E78" s="29" t="s">
        <v>36</v>
      </c>
    </row>
    <row r="79" spans="1:16" ht="12.75">
      <c r="A79" s="19" t="s">
        <v>34</v>
      </c>
      <c s="23" t="s">
        <v>121</v>
      </c>
      <c s="23" t="s">
        <v>122</v>
      </c>
      <c s="19" t="s">
        <v>36</v>
      </c>
      <c s="24" t="s">
        <v>123</v>
      </c>
      <c s="25" t="s">
        <v>63</v>
      </c>
      <c s="26">
        <v>420</v>
      </c>
      <c s="27">
        <v>0</v>
      </c>
      <c s="27">
        <f>ROUND(ROUND(H79,2)*ROUND(G79,3),2)</f>
      </c>
      <c r="O79">
        <f>(I79*21)/100</f>
      </c>
      <c t="s">
        <v>13</v>
      </c>
    </row>
    <row r="80" spans="1:5" ht="12.75">
      <c r="A80" s="28" t="s">
        <v>39</v>
      </c>
      <c r="E80" s="29" t="s">
        <v>123</v>
      </c>
    </row>
    <row r="81" spans="1:5" ht="38.25">
      <c r="A81" s="30" t="s">
        <v>41</v>
      </c>
      <c r="E81" s="31" t="s">
        <v>124</v>
      </c>
    </row>
    <row r="82" spans="1:5" ht="12.75">
      <c r="A82" t="s">
        <v>43</v>
      </c>
      <c r="E82" s="29" t="s">
        <v>36</v>
      </c>
    </row>
    <row r="83" spans="1:16" ht="12.75">
      <c r="A83" s="19" t="s">
        <v>34</v>
      </c>
      <c s="23" t="s">
        <v>125</v>
      </c>
      <c s="23" t="s">
        <v>126</v>
      </c>
      <c s="19" t="s">
        <v>36</v>
      </c>
      <c s="24" t="s">
        <v>127</v>
      </c>
      <c s="25" t="s">
        <v>63</v>
      </c>
      <c s="26">
        <v>3</v>
      </c>
      <c s="27">
        <v>0</v>
      </c>
      <c s="27">
        <f>ROUND(ROUND(H83,2)*ROUND(G83,3),2)</f>
      </c>
      <c r="O83">
        <f>(I83*21)/100</f>
      </c>
      <c t="s">
        <v>13</v>
      </c>
    </row>
    <row r="84" spans="1:5" ht="25.5">
      <c r="A84" s="28" t="s">
        <v>39</v>
      </c>
      <c r="E84" s="29" t="s">
        <v>128</v>
      </c>
    </row>
    <row r="85" spans="1:5" ht="51">
      <c r="A85" s="30" t="s">
        <v>41</v>
      </c>
      <c r="E85" s="31" t="s">
        <v>129</v>
      </c>
    </row>
    <row r="86" spans="1:5" ht="12.75">
      <c r="A86" t="s">
        <v>43</v>
      </c>
      <c r="E86" s="29" t="s">
        <v>36</v>
      </c>
    </row>
    <row r="87" spans="1:16" ht="12.75">
      <c r="A87" s="19" t="s">
        <v>34</v>
      </c>
      <c s="23" t="s">
        <v>130</v>
      </c>
      <c s="23" t="s">
        <v>131</v>
      </c>
      <c s="19" t="s">
        <v>36</v>
      </c>
      <c s="24" t="s">
        <v>132</v>
      </c>
      <c s="25" t="s">
        <v>55</v>
      </c>
      <c s="26">
        <v>6</v>
      </c>
      <c s="27">
        <v>0</v>
      </c>
      <c s="27">
        <f>ROUND(ROUND(H87,2)*ROUND(G87,3),2)</f>
      </c>
      <c r="O87">
        <f>(I87*21)/100</f>
      </c>
      <c t="s">
        <v>13</v>
      </c>
    </row>
    <row r="88" spans="1:5" ht="12.75">
      <c r="A88" s="28" t="s">
        <v>39</v>
      </c>
      <c r="E88" s="29" t="s">
        <v>133</v>
      </c>
    </row>
    <row r="89" spans="1:5" ht="38.25">
      <c r="A89" s="30" t="s">
        <v>41</v>
      </c>
      <c r="E89" s="31" t="s">
        <v>134</v>
      </c>
    </row>
    <row r="90" spans="1:5" ht="12.75">
      <c r="A90" t="s">
        <v>43</v>
      </c>
      <c r="E90" s="29" t="s">
        <v>36</v>
      </c>
    </row>
    <row r="91" spans="1:16" ht="12.75">
      <c r="A91" s="19" t="s">
        <v>34</v>
      </c>
      <c s="23" t="s">
        <v>135</v>
      </c>
      <c s="23" t="s">
        <v>136</v>
      </c>
      <c s="19" t="s">
        <v>36</v>
      </c>
      <c s="24" t="s">
        <v>137</v>
      </c>
      <c s="25" t="s">
        <v>55</v>
      </c>
      <c s="26">
        <v>6</v>
      </c>
      <c s="27">
        <v>0</v>
      </c>
      <c s="27">
        <f>ROUND(ROUND(H91,2)*ROUND(G91,3),2)</f>
      </c>
      <c r="O91">
        <f>(I91*21)/100</f>
      </c>
      <c t="s">
        <v>13</v>
      </c>
    </row>
    <row r="92" spans="1:5" ht="12.75">
      <c r="A92" s="28" t="s">
        <v>39</v>
      </c>
      <c r="E92" s="29" t="s">
        <v>137</v>
      </c>
    </row>
    <row r="93" spans="1:5" ht="38.25">
      <c r="A93" s="30" t="s">
        <v>41</v>
      </c>
      <c r="E93" s="31" t="s">
        <v>134</v>
      </c>
    </row>
    <row r="94" spans="1:5" ht="12.75">
      <c r="A94" t="s">
        <v>43</v>
      </c>
      <c r="E94" s="29" t="s">
        <v>36</v>
      </c>
    </row>
    <row r="95" spans="1:16" ht="25.5">
      <c r="A95" s="19" t="s">
        <v>34</v>
      </c>
      <c s="23" t="s">
        <v>138</v>
      </c>
      <c s="23" t="s">
        <v>139</v>
      </c>
      <c s="19" t="s">
        <v>36</v>
      </c>
      <c s="24" t="s">
        <v>140</v>
      </c>
      <c s="25" t="s">
        <v>55</v>
      </c>
      <c s="26">
        <v>7</v>
      </c>
      <c s="27">
        <v>0</v>
      </c>
      <c s="27">
        <f>ROUND(ROUND(H95,2)*ROUND(G95,3),2)</f>
      </c>
      <c r="O95">
        <f>(I95*21)/100</f>
      </c>
      <c t="s">
        <v>13</v>
      </c>
    </row>
    <row r="96" spans="1:5" ht="25.5">
      <c r="A96" s="28" t="s">
        <v>39</v>
      </c>
      <c r="E96" s="29" t="s">
        <v>141</v>
      </c>
    </row>
    <row r="97" spans="1:5" ht="38.25">
      <c r="A97" s="30" t="s">
        <v>41</v>
      </c>
      <c r="E97" s="31" t="s">
        <v>142</v>
      </c>
    </row>
    <row r="98" spans="1:5" ht="12.75">
      <c r="A98" t="s">
        <v>43</v>
      </c>
      <c r="E98" s="29" t="s">
        <v>36</v>
      </c>
    </row>
    <row r="99" spans="1:16" ht="12.75">
      <c r="A99" s="19" t="s">
        <v>34</v>
      </c>
      <c s="23" t="s">
        <v>143</v>
      </c>
      <c s="23" t="s">
        <v>144</v>
      </c>
      <c s="19" t="s">
        <v>36</v>
      </c>
      <c s="24" t="s">
        <v>145</v>
      </c>
      <c s="25" t="s">
        <v>55</v>
      </c>
      <c s="26">
        <v>7</v>
      </c>
      <c s="27">
        <v>0</v>
      </c>
      <c s="27">
        <f>ROUND(ROUND(H99,2)*ROUND(G99,3),2)</f>
      </c>
      <c r="O99">
        <f>(I99*21)/100</f>
      </c>
      <c t="s">
        <v>13</v>
      </c>
    </row>
    <row r="100" spans="1:5" ht="12.75">
      <c r="A100" s="28" t="s">
        <v>39</v>
      </c>
      <c r="E100" s="29" t="s">
        <v>145</v>
      </c>
    </row>
    <row r="101" spans="1:5" ht="38.25">
      <c r="A101" s="30" t="s">
        <v>41</v>
      </c>
      <c r="E101" s="31" t="s">
        <v>142</v>
      </c>
    </row>
    <row r="102" spans="1:5" ht="12.75">
      <c r="A102" t="s">
        <v>43</v>
      </c>
      <c r="E102" s="29" t="s">
        <v>36</v>
      </c>
    </row>
    <row r="103" spans="1:16" ht="12.75">
      <c r="A103" s="19" t="s">
        <v>34</v>
      </c>
      <c s="23" t="s">
        <v>146</v>
      </c>
      <c s="23" t="s">
        <v>147</v>
      </c>
      <c s="19" t="s">
        <v>36</v>
      </c>
      <c s="24" t="s">
        <v>148</v>
      </c>
      <c s="25" t="s">
        <v>55</v>
      </c>
      <c s="26">
        <v>17</v>
      </c>
      <c s="27">
        <v>0</v>
      </c>
      <c s="27">
        <f>ROUND(ROUND(H103,2)*ROUND(G103,3),2)</f>
      </c>
      <c r="O103">
        <f>(I103*21)/100</f>
      </c>
      <c t="s">
        <v>13</v>
      </c>
    </row>
    <row r="104" spans="1:5" ht="25.5">
      <c r="A104" s="28" t="s">
        <v>39</v>
      </c>
      <c r="E104" s="29" t="s">
        <v>149</v>
      </c>
    </row>
    <row r="105" spans="1:5" ht="76.5">
      <c r="A105" s="30" t="s">
        <v>41</v>
      </c>
      <c r="E105" s="31" t="s">
        <v>150</v>
      </c>
    </row>
    <row r="106" spans="1:5" ht="12.75">
      <c r="A106" t="s">
        <v>43</v>
      </c>
      <c r="E106" s="29" t="s">
        <v>151</v>
      </c>
    </row>
    <row r="107" spans="1:16" ht="12.75">
      <c r="A107" s="19" t="s">
        <v>34</v>
      </c>
      <c s="23" t="s">
        <v>152</v>
      </c>
      <c s="23" t="s">
        <v>153</v>
      </c>
      <c s="19" t="s">
        <v>36</v>
      </c>
      <c s="24" t="s">
        <v>154</v>
      </c>
      <c s="25" t="s">
        <v>55</v>
      </c>
      <c s="26">
        <v>17</v>
      </c>
      <c s="27">
        <v>0</v>
      </c>
      <c s="27">
        <f>ROUND(ROUND(H107,2)*ROUND(G107,3),2)</f>
      </c>
      <c r="O107">
        <f>(I107*21)/100</f>
      </c>
      <c t="s">
        <v>13</v>
      </c>
    </row>
    <row r="108" spans="1:5" ht="12.75">
      <c r="A108" s="28" t="s">
        <v>39</v>
      </c>
      <c r="E108" s="29" t="s">
        <v>154</v>
      </c>
    </row>
    <row r="109" spans="1:5" ht="76.5">
      <c r="A109" s="30" t="s">
        <v>41</v>
      </c>
      <c r="E109" s="31" t="s">
        <v>150</v>
      </c>
    </row>
    <row r="110" spans="1:5" ht="12.75">
      <c r="A110" t="s">
        <v>43</v>
      </c>
      <c r="E110" s="29" t="s">
        <v>36</v>
      </c>
    </row>
    <row r="111" spans="1:16" ht="12.75">
      <c r="A111" s="19" t="s">
        <v>34</v>
      </c>
      <c s="23" t="s">
        <v>155</v>
      </c>
      <c s="23" t="s">
        <v>156</v>
      </c>
      <c s="19" t="s">
        <v>36</v>
      </c>
      <c s="24" t="s">
        <v>157</v>
      </c>
      <c s="25" t="s">
        <v>55</v>
      </c>
      <c s="26">
        <v>44</v>
      </c>
      <c s="27">
        <v>0</v>
      </c>
      <c s="27">
        <f>ROUND(ROUND(H111,2)*ROUND(G111,3),2)</f>
      </c>
      <c r="O111">
        <f>(I111*21)/100</f>
      </c>
      <c t="s">
        <v>13</v>
      </c>
    </row>
    <row r="112" spans="1:5" ht="38.25">
      <c r="A112" s="28" t="s">
        <v>39</v>
      </c>
      <c r="E112" s="29" t="s">
        <v>158</v>
      </c>
    </row>
    <row r="113" spans="1:5" ht="76.5">
      <c r="A113" s="30" t="s">
        <v>41</v>
      </c>
      <c r="E113" s="31" t="s">
        <v>159</v>
      </c>
    </row>
    <row r="114" spans="1:5" ht="12.75">
      <c r="A114" t="s">
        <v>43</v>
      </c>
      <c r="E114" s="29" t="s">
        <v>36</v>
      </c>
    </row>
    <row r="115" spans="1:16" ht="12.75">
      <c r="A115" s="19" t="s">
        <v>34</v>
      </c>
      <c s="23" t="s">
        <v>160</v>
      </c>
      <c s="23" t="s">
        <v>161</v>
      </c>
      <c s="19" t="s">
        <v>36</v>
      </c>
      <c s="24" t="s">
        <v>162</v>
      </c>
      <c s="25" t="s">
        <v>55</v>
      </c>
      <c s="26">
        <v>1</v>
      </c>
      <c s="27">
        <v>0</v>
      </c>
      <c s="27">
        <f>ROUND(ROUND(H115,2)*ROUND(G115,3),2)</f>
      </c>
      <c r="O115">
        <f>(I115*21)/100</f>
      </c>
      <c t="s">
        <v>13</v>
      </c>
    </row>
    <row r="116" spans="1:5" ht="25.5">
      <c r="A116" s="28" t="s">
        <v>39</v>
      </c>
      <c r="E116" s="29" t="s">
        <v>163</v>
      </c>
    </row>
    <row r="117" spans="1:5" ht="38.25">
      <c r="A117" s="30" t="s">
        <v>41</v>
      </c>
      <c r="E117" s="31" t="s">
        <v>164</v>
      </c>
    </row>
    <row r="118" spans="1:5" ht="38.25">
      <c r="A118" t="s">
        <v>43</v>
      </c>
      <c r="E118" s="29" t="s">
        <v>165</v>
      </c>
    </row>
    <row r="119" spans="1:16" ht="12.75">
      <c r="A119" s="19" t="s">
        <v>34</v>
      </c>
      <c s="23" t="s">
        <v>166</v>
      </c>
      <c s="23" t="s">
        <v>167</v>
      </c>
      <c s="19" t="s">
        <v>36</v>
      </c>
      <c s="24" t="s">
        <v>168</v>
      </c>
      <c s="25" t="s">
        <v>55</v>
      </c>
      <c s="26">
        <v>1</v>
      </c>
      <c s="27">
        <v>0</v>
      </c>
      <c s="27">
        <f>ROUND(ROUND(H119,2)*ROUND(G119,3),2)</f>
      </c>
      <c r="O119">
        <f>(I119*21)/100</f>
      </c>
      <c t="s">
        <v>13</v>
      </c>
    </row>
    <row r="120" spans="1:5" ht="12.75">
      <c r="A120" s="28" t="s">
        <v>39</v>
      </c>
      <c r="E120" s="29" t="s">
        <v>168</v>
      </c>
    </row>
    <row r="121" spans="1:5" ht="38.25">
      <c r="A121" s="30" t="s">
        <v>41</v>
      </c>
      <c r="E121" s="31" t="s">
        <v>164</v>
      </c>
    </row>
    <row r="122" spans="1:5" ht="12.75">
      <c r="A122" t="s">
        <v>43</v>
      </c>
      <c r="E122" s="29" t="s">
        <v>36</v>
      </c>
    </row>
    <row r="123" spans="1:16" ht="25.5">
      <c r="A123" s="19" t="s">
        <v>34</v>
      </c>
      <c s="23" t="s">
        <v>169</v>
      </c>
      <c s="23" t="s">
        <v>170</v>
      </c>
      <c s="19" t="s">
        <v>36</v>
      </c>
      <c s="24" t="s">
        <v>171</v>
      </c>
      <c s="25" t="s">
        <v>63</v>
      </c>
      <c s="26">
        <v>50</v>
      </c>
      <c s="27">
        <v>0</v>
      </c>
      <c s="27">
        <f>ROUND(ROUND(H123,2)*ROUND(G123,3),2)</f>
      </c>
      <c r="O123">
        <f>(I123*21)/100</f>
      </c>
      <c t="s">
        <v>13</v>
      </c>
    </row>
    <row r="124" spans="1:5" ht="25.5">
      <c r="A124" s="28" t="s">
        <v>39</v>
      </c>
      <c r="E124" s="29" t="s">
        <v>172</v>
      </c>
    </row>
    <row r="125" spans="1:5" ht="38.25">
      <c r="A125" s="30" t="s">
        <v>41</v>
      </c>
      <c r="E125" s="31" t="s">
        <v>173</v>
      </c>
    </row>
    <row r="126" spans="1:5" ht="12.75">
      <c r="A126" t="s">
        <v>43</v>
      </c>
      <c r="E126" s="29" t="s">
        <v>36</v>
      </c>
    </row>
    <row r="127" spans="1:16" ht="12.75">
      <c r="A127" s="19" t="s">
        <v>34</v>
      </c>
      <c s="23" t="s">
        <v>174</v>
      </c>
      <c s="23" t="s">
        <v>175</v>
      </c>
      <c s="19" t="s">
        <v>36</v>
      </c>
      <c s="24" t="s">
        <v>176</v>
      </c>
      <c s="25" t="s">
        <v>55</v>
      </c>
      <c s="26">
        <v>1</v>
      </c>
      <c s="27">
        <v>0</v>
      </c>
      <c s="27">
        <f>ROUND(ROUND(H127,2)*ROUND(G127,3),2)</f>
      </c>
      <c r="O127">
        <f>(I127*21)/100</f>
      </c>
      <c t="s">
        <v>13</v>
      </c>
    </row>
    <row r="128" spans="1:5" ht="12.75">
      <c r="A128" s="28" t="s">
        <v>39</v>
      </c>
      <c r="E128" s="29" t="s">
        <v>176</v>
      </c>
    </row>
    <row r="129" spans="1:5" ht="38.25">
      <c r="A129" s="30" t="s">
        <v>41</v>
      </c>
      <c r="E129" s="31" t="s">
        <v>177</v>
      </c>
    </row>
    <row r="130" spans="1:5" ht="12.75">
      <c r="A130" t="s">
        <v>43</v>
      </c>
      <c r="E130" s="29" t="s">
        <v>36</v>
      </c>
    </row>
    <row r="131" spans="1:16" ht="12.75">
      <c r="A131" s="19" t="s">
        <v>34</v>
      </c>
      <c s="23" t="s">
        <v>178</v>
      </c>
      <c s="23" t="s">
        <v>179</v>
      </c>
      <c s="19" t="s">
        <v>36</v>
      </c>
      <c s="24" t="s">
        <v>180</v>
      </c>
      <c s="25" t="s">
        <v>181</v>
      </c>
      <c s="26">
        <v>0.05</v>
      </c>
      <c s="27">
        <v>0</v>
      </c>
      <c s="27">
        <f>ROUND(ROUND(H131,2)*ROUND(G131,3),2)</f>
      </c>
      <c r="O131">
        <f>(I131*21)/100</f>
      </c>
      <c t="s">
        <v>13</v>
      </c>
    </row>
    <row r="132" spans="1:5" ht="12.75">
      <c r="A132" s="28" t="s">
        <v>39</v>
      </c>
      <c r="E132" s="29" t="s">
        <v>182</v>
      </c>
    </row>
    <row r="133" spans="1:5" ht="38.25">
      <c r="A133" s="30" t="s">
        <v>41</v>
      </c>
      <c r="E133" s="31" t="s">
        <v>183</v>
      </c>
    </row>
    <row r="134" spans="1:5" ht="12.75">
      <c r="A134" t="s">
        <v>43</v>
      </c>
      <c r="E134" s="29" t="s">
        <v>36</v>
      </c>
    </row>
    <row r="135" spans="1:16" ht="12.75">
      <c r="A135" s="19" t="s">
        <v>34</v>
      </c>
      <c s="23" t="s">
        <v>184</v>
      </c>
      <c s="23" t="s">
        <v>185</v>
      </c>
      <c s="19" t="s">
        <v>36</v>
      </c>
      <c s="24" t="s">
        <v>186</v>
      </c>
      <c s="25" t="s">
        <v>63</v>
      </c>
      <c s="26">
        <v>50</v>
      </c>
      <c s="27">
        <v>0</v>
      </c>
      <c s="27">
        <f>ROUND(ROUND(H135,2)*ROUND(G135,3),2)</f>
      </c>
      <c r="O135">
        <f>(I135*21)/100</f>
      </c>
      <c t="s">
        <v>13</v>
      </c>
    </row>
    <row r="136" spans="1:5" ht="12.75">
      <c r="A136" s="28" t="s">
        <v>39</v>
      </c>
      <c r="E136" s="29" t="s">
        <v>186</v>
      </c>
    </row>
    <row r="137" spans="1:5" ht="51">
      <c r="A137" s="30" t="s">
        <v>41</v>
      </c>
      <c r="E137" s="31" t="s">
        <v>187</v>
      </c>
    </row>
    <row r="138" spans="1:5" ht="12.75">
      <c r="A138" t="s">
        <v>43</v>
      </c>
      <c r="E138" s="29" t="s">
        <v>36</v>
      </c>
    </row>
    <row r="139" spans="1:16" ht="12.75">
      <c r="A139" s="19" t="s">
        <v>34</v>
      </c>
      <c s="23" t="s">
        <v>188</v>
      </c>
      <c s="23" t="s">
        <v>189</v>
      </c>
      <c s="19" t="s">
        <v>36</v>
      </c>
      <c s="24" t="s">
        <v>190</v>
      </c>
      <c s="25" t="s">
        <v>55</v>
      </c>
      <c s="26">
        <v>1</v>
      </c>
      <c s="27">
        <v>0</v>
      </c>
      <c s="27">
        <f>ROUND(ROUND(H139,2)*ROUND(G139,3),2)</f>
      </c>
      <c r="O139">
        <f>(I139*21)/100</f>
      </c>
      <c t="s">
        <v>13</v>
      </c>
    </row>
    <row r="140" spans="1:5" ht="12.75">
      <c r="A140" s="28" t="s">
        <v>39</v>
      </c>
      <c r="E140" s="29" t="s">
        <v>190</v>
      </c>
    </row>
    <row r="141" spans="1:5" ht="38.25">
      <c r="A141" s="30" t="s">
        <v>41</v>
      </c>
      <c r="E141" s="31" t="s">
        <v>191</v>
      </c>
    </row>
    <row r="142" spans="1:5" ht="12.75">
      <c r="A142" t="s">
        <v>43</v>
      </c>
      <c r="E142" s="29" t="s">
        <v>36</v>
      </c>
    </row>
    <row r="143" spans="1:16" ht="12.75">
      <c r="A143" s="19" t="s">
        <v>34</v>
      </c>
      <c s="23" t="s">
        <v>192</v>
      </c>
      <c s="23" t="s">
        <v>193</v>
      </c>
      <c s="19" t="s">
        <v>36</v>
      </c>
      <c s="24" t="s">
        <v>194</v>
      </c>
      <c s="25" t="s">
        <v>55</v>
      </c>
      <c s="26">
        <v>1</v>
      </c>
      <c s="27">
        <v>0</v>
      </c>
      <c s="27">
        <f>ROUND(ROUND(H143,2)*ROUND(G143,3),2)</f>
      </c>
      <c r="O143">
        <f>(I143*21)/100</f>
      </c>
      <c t="s">
        <v>13</v>
      </c>
    </row>
    <row r="144" spans="1:5" ht="12.75">
      <c r="A144" s="28" t="s">
        <v>39</v>
      </c>
      <c r="E144" s="29" t="s">
        <v>194</v>
      </c>
    </row>
    <row r="145" spans="1:5" ht="38.25">
      <c r="A145" s="30" t="s">
        <v>41</v>
      </c>
      <c r="E145" s="31" t="s">
        <v>191</v>
      </c>
    </row>
    <row r="146" spans="1:5" ht="12.75">
      <c r="A146" t="s">
        <v>43</v>
      </c>
      <c r="E146" s="29" t="s">
        <v>36</v>
      </c>
    </row>
    <row r="147" spans="1:16" ht="12.75">
      <c r="A147" s="19" t="s">
        <v>34</v>
      </c>
      <c s="23" t="s">
        <v>195</v>
      </c>
      <c s="23" t="s">
        <v>196</v>
      </c>
      <c s="19" t="s">
        <v>36</v>
      </c>
      <c s="24" t="s">
        <v>197</v>
      </c>
      <c s="25" t="s">
        <v>55</v>
      </c>
      <c s="26">
        <v>1</v>
      </c>
      <c s="27">
        <v>0</v>
      </c>
      <c s="27">
        <f>ROUND(ROUND(H147,2)*ROUND(G147,3),2)</f>
      </c>
      <c r="O147">
        <f>(I147*21)/100</f>
      </c>
      <c t="s">
        <v>13</v>
      </c>
    </row>
    <row r="148" spans="1:5" ht="12.75">
      <c r="A148" s="28" t="s">
        <v>39</v>
      </c>
      <c r="E148" s="29" t="s">
        <v>197</v>
      </c>
    </row>
    <row r="149" spans="1:5" ht="38.25">
      <c r="A149" s="30" t="s">
        <v>41</v>
      </c>
      <c r="E149" s="31" t="s">
        <v>198</v>
      </c>
    </row>
    <row r="150" spans="1:5" ht="12.75">
      <c r="A150" t="s">
        <v>43</v>
      </c>
      <c r="E150" s="29" t="s">
        <v>36</v>
      </c>
    </row>
    <row r="151" spans="1:16" ht="12.75">
      <c r="A151" s="19" t="s">
        <v>34</v>
      </c>
      <c s="23" t="s">
        <v>199</v>
      </c>
      <c s="23" t="s">
        <v>200</v>
      </c>
      <c s="19" t="s">
        <v>36</v>
      </c>
      <c s="24" t="s">
        <v>201</v>
      </c>
      <c s="25" t="s">
        <v>55</v>
      </c>
      <c s="26">
        <v>1</v>
      </c>
      <c s="27">
        <v>0</v>
      </c>
      <c s="27">
        <f>ROUND(ROUND(H151,2)*ROUND(G151,3),2)</f>
      </c>
      <c r="O151">
        <f>(I151*21)/100</f>
      </c>
      <c t="s">
        <v>13</v>
      </c>
    </row>
    <row r="152" spans="1:5" ht="12.75">
      <c r="A152" s="28" t="s">
        <v>39</v>
      </c>
      <c r="E152" s="29" t="s">
        <v>201</v>
      </c>
    </row>
    <row r="153" spans="1:5" ht="38.25">
      <c r="A153" s="30" t="s">
        <v>41</v>
      </c>
      <c r="E153" s="31" t="s">
        <v>198</v>
      </c>
    </row>
    <row r="154" spans="1:5" ht="12.75">
      <c r="A154" t="s">
        <v>43</v>
      </c>
      <c r="E154" s="29" t="s">
        <v>36</v>
      </c>
    </row>
    <row r="155" spans="1:16" ht="12.75">
      <c r="A155" s="19" t="s">
        <v>34</v>
      </c>
      <c s="23" t="s">
        <v>202</v>
      </c>
      <c s="23" t="s">
        <v>203</v>
      </c>
      <c s="19" t="s">
        <v>36</v>
      </c>
      <c s="24" t="s">
        <v>204</v>
      </c>
      <c s="25" t="s">
        <v>55</v>
      </c>
      <c s="26">
        <v>1</v>
      </c>
      <c s="27">
        <v>0</v>
      </c>
      <c s="27">
        <f>ROUND(ROUND(H155,2)*ROUND(G155,3),2)</f>
      </c>
      <c r="O155">
        <f>(I155*21)/100</f>
      </c>
      <c t="s">
        <v>13</v>
      </c>
    </row>
    <row r="156" spans="1:5" ht="12.75">
      <c r="A156" s="28" t="s">
        <v>39</v>
      </c>
      <c r="E156" s="29" t="s">
        <v>204</v>
      </c>
    </row>
    <row r="157" spans="1:5" ht="38.25">
      <c r="A157" s="30" t="s">
        <v>41</v>
      </c>
      <c r="E157" s="31" t="s">
        <v>205</v>
      </c>
    </row>
    <row r="158" spans="1:5" ht="12.75">
      <c r="A158" t="s">
        <v>43</v>
      </c>
      <c r="E158" s="29" t="s">
        <v>36</v>
      </c>
    </row>
    <row r="159" spans="1:16" ht="12.75">
      <c r="A159" s="19" t="s">
        <v>34</v>
      </c>
      <c s="23" t="s">
        <v>206</v>
      </c>
      <c s="23" t="s">
        <v>207</v>
      </c>
      <c s="19" t="s">
        <v>36</v>
      </c>
      <c s="24" t="s">
        <v>208</v>
      </c>
      <c s="25" t="s">
        <v>55</v>
      </c>
      <c s="26">
        <v>1</v>
      </c>
      <c s="27">
        <v>0</v>
      </c>
      <c s="27">
        <f>ROUND(ROUND(H159,2)*ROUND(G159,3),2)</f>
      </c>
      <c r="O159">
        <f>(I159*21)/100</f>
      </c>
      <c t="s">
        <v>13</v>
      </c>
    </row>
    <row r="160" spans="1:5" ht="12.75">
      <c r="A160" s="28" t="s">
        <v>39</v>
      </c>
      <c r="E160" s="29" t="s">
        <v>208</v>
      </c>
    </row>
    <row r="161" spans="1:5" ht="38.25">
      <c r="A161" s="30" t="s">
        <v>41</v>
      </c>
      <c r="E161" s="31" t="s">
        <v>205</v>
      </c>
    </row>
    <row r="162" spans="1:5" ht="12.75">
      <c r="A162" t="s">
        <v>43</v>
      </c>
      <c r="E162" s="29" t="s">
        <v>36</v>
      </c>
    </row>
    <row r="163" spans="1:16" ht="12.75">
      <c r="A163" s="19" t="s">
        <v>34</v>
      </c>
      <c s="23" t="s">
        <v>209</v>
      </c>
      <c s="23" t="s">
        <v>210</v>
      </c>
      <c s="19" t="s">
        <v>36</v>
      </c>
      <c s="24" t="s">
        <v>211</v>
      </c>
      <c s="25" t="s">
        <v>55</v>
      </c>
      <c s="26">
        <v>40</v>
      </c>
      <c s="27">
        <v>0</v>
      </c>
      <c s="27">
        <f>ROUND(ROUND(H163,2)*ROUND(G163,3),2)</f>
      </c>
      <c r="O163">
        <f>(I163*21)/100</f>
      </c>
      <c t="s">
        <v>13</v>
      </c>
    </row>
    <row r="164" spans="1:5" ht="12.75">
      <c r="A164" s="28" t="s">
        <v>39</v>
      </c>
      <c r="E164" s="29" t="s">
        <v>211</v>
      </c>
    </row>
    <row r="165" spans="1:5" ht="89.25">
      <c r="A165" s="30" t="s">
        <v>41</v>
      </c>
      <c r="E165" s="31" t="s">
        <v>212</v>
      </c>
    </row>
    <row r="166" spans="1:5" ht="12.75">
      <c r="A166" t="s">
        <v>43</v>
      </c>
      <c r="E166" s="29" t="s">
        <v>36</v>
      </c>
    </row>
    <row r="167" spans="1:16" ht="25.5">
      <c r="A167" s="19" t="s">
        <v>34</v>
      </c>
      <c s="23" t="s">
        <v>213</v>
      </c>
      <c s="23" t="s">
        <v>214</v>
      </c>
      <c s="19" t="s">
        <v>36</v>
      </c>
      <c s="24" t="s">
        <v>215</v>
      </c>
      <c s="25" t="s">
        <v>55</v>
      </c>
      <c s="26">
        <v>6</v>
      </c>
      <c s="27">
        <v>0</v>
      </c>
      <c s="27">
        <f>ROUND(ROUND(H167,2)*ROUND(G167,3),2)</f>
      </c>
      <c r="O167">
        <f>(I167*21)/100</f>
      </c>
      <c t="s">
        <v>13</v>
      </c>
    </row>
    <row r="168" spans="1:5" ht="38.25">
      <c r="A168" s="28" t="s">
        <v>39</v>
      </c>
      <c r="E168" s="29" t="s">
        <v>216</v>
      </c>
    </row>
    <row r="169" spans="1:5" ht="38.25">
      <c r="A169" s="30" t="s">
        <v>41</v>
      </c>
      <c r="E169" s="31" t="s">
        <v>217</v>
      </c>
    </row>
    <row r="170" spans="1:5" ht="38.25">
      <c r="A170" t="s">
        <v>43</v>
      </c>
      <c r="E170" s="29" t="s">
        <v>218</v>
      </c>
    </row>
    <row r="171" spans="1:16" ht="12.75">
      <c r="A171" s="19" t="s">
        <v>34</v>
      </c>
      <c s="23" t="s">
        <v>219</v>
      </c>
      <c s="23" t="s">
        <v>220</v>
      </c>
      <c s="19" t="s">
        <v>36</v>
      </c>
      <c s="24" t="s">
        <v>221</v>
      </c>
      <c s="25" t="s">
        <v>63</v>
      </c>
      <c s="26">
        <v>0.6</v>
      </c>
      <c s="27">
        <v>0</v>
      </c>
      <c s="27">
        <f>ROUND(ROUND(H171,2)*ROUND(G171,3),2)</f>
      </c>
      <c r="O171">
        <f>(I171*21)/100</f>
      </c>
      <c t="s">
        <v>13</v>
      </c>
    </row>
    <row r="172" spans="1:5" ht="12.75">
      <c r="A172" s="28" t="s">
        <v>39</v>
      </c>
      <c r="E172" s="29" t="s">
        <v>221</v>
      </c>
    </row>
    <row r="173" spans="1:5" ht="38.25">
      <c r="A173" s="30" t="s">
        <v>41</v>
      </c>
      <c r="E173" s="31" t="s">
        <v>222</v>
      </c>
    </row>
    <row r="174" spans="1:5" ht="12.75">
      <c r="A174" t="s">
        <v>43</v>
      </c>
      <c r="E174" s="29" t="s">
        <v>36</v>
      </c>
    </row>
    <row r="175" spans="1:16" ht="12.75">
      <c r="A175" s="19" t="s">
        <v>34</v>
      </c>
      <c s="23" t="s">
        <v>223</v>
      </c>
      <c s="23" t="s">
        <v>224</v>
      </c>
      <c s="19" t="s">
        <v>36</v>
      </c>
      <c s="24" t="s">
        <v>225</v>
      </c>
      <c s="25" t="s">
        <v>55</v>
      </c>
      <c s="26">
        <v>8</v>
      </c>
      <c s="27">
        <v>0</v>
      </c>
      <c s="27">
        <f>ROUND(ROUND(H175,2)*ROUND(G175,3),2)</f>
      </c>
      <c r="O175">
        <f>(I175*21)/100</f>
      </c>
      <c t="s">
        <v>13</v>
      </c>
    </row>
    <row r="176" spans="1:5" ht="12.75">
      <c r="A176" s="28" t="s">
        <v>39</v>
      </c>
      <c r="E176" s="29" t="s">
        <v>226</v>
      </c>
    </row>
    <row r="177" spans="1:5" ht="89.25">
      <c r="A177" s="30" t="s">
        <v>41</v>
      </c>
      <c r="E177" s="31" t="s">
        <v>227</v>
      </c>
    </row>
    <row r="178" spans="1:5" ht="12.75">
      <c r="A178" t="s">
        <v>43</v>
      </c>
      <c r="E178" s="29" t="s">
        <v>36</v>
      </c>
    </row>
    <row r="179" spans="1:16" ht="12.75">
      <c r="A179" s="19" t="s">
        <v>34</v>
      </c>
      <c s="23" t="s">
        <v>228</v>
      </c>
      <c s="23" t="s">
        <v>229</v>
      </c>
      <c s="19" t="s">
        <v>36</v>
      </c>
      <c s="24" t="s">
        <v>230</v>
      </c>
      <c s="25" t="s">
        <v>55</v>
      </c>
      <c s="26">
        <v>1</v>
      </c>
      <c s="27">
        <v>0</v>
      </c>
      <c s="27">
        <f>ROUND(ROUND(H179,2)*ROUND(G179,3),2)</f>
      </c>
      <c r="O179">
        <f>(I179*21)/100</f>
      </c>
      <c t="s">
        <v>13</v>
      </c>
    </row>
    <row r="180" spans="1:5" ht="38.25">
      <c r="A180" s="28" t="s">
        <v>39</v>
      </c>
      <c r="E180" s="29" t="s">
        <v>231</v>
      </c>
    </row>
    <row r="181" spans="1:5" ht="38.25">
      <c r="A181" s="30" t="s">
        <v>41</v>
      </c>
      <c r="E181" s="31" t="s">
        <v>232</v>
      </c>
    </row>
    <row r="182" spans="1:5" ht="25.5">
      <c r="A182" t="s">
        <v>43</v>
      </c>
      <c r="E182" s="29" t="s">
        <v>233</v>
      </c>
    </row>
    <row r="183" spans="1:16" ht="12.75">
      <c r="A183" s="19" t="s">
        <v>34</v>
      </c>
      <c s="23" t="s">
        <v>234</v>
      </c>
      <c s="23" t="s">
        <v>235</v>
      </c>
      <c s="19" t="s">
        <v>36</v>
      </c>
      <c s="24" t="s">
        <v>236</v>
      </c>
      <c s="25" t="s">
        <v>55</v>
      </c>
      <c s="26">
        <v>1</v>
      </c>
      <c s="27">
        <v>0</v>
      </c>
      <c s="27">
        <f>ROUND(ROUND(H183,2)*ROUND(G183,3),2)</f>
      </c>
      <c r="O183">
        <f>(I183*21)/100</f>
      </c>
      <c t="s">
        <v>13</v>
      </c>
    </row>
    <row r="184" spans="1:5" ht="12.75">
      <c r="A184" s="28" t="s">
        <v>39</v>
      </c>
      <c r="E184" s="29" t="s">
        <v>236</v>
      </c>
    </row>
    <row r="185" spans="1:5" ht="38.25">
      <c r="A185" s="30" t="s">
        <v>41</v>
      </c>
      <c r="E185" s="31" t="s">
        <v>232</v>
      </c>
    </row>
    <row r="186" spans="1:5" ht="12.75">
      <c r="A186" t="s">
        <v>43</v>
      </c>
      <c r="E186" s="29" t="s">
        <v>36</v>
      </c>
    </row>
    <row r="187" spans="1:16" ht="12.75">
      <c r="A187" s="19" t="s">
        <v>34</v>
      </c>
      <c s="23" t="s">
        <v>237</v>
      </c>
      <c s="23" t="s">
        <v>238</v>
      </c>
      <c s="19" t="s">
        <v>36</v>
      </c>
      <c s="24" t="s">
        <v>239</v>
      </c>
      <c s="25" t="s">
        <v>55</v>
      </c>
      <c s="26">
        <v>1</v>
      </c>
      <c s="27">
        <v>0</v>
      </c>
      <c s="27">
        <f>ROUND(ROUND(H187,2)*ROUND(G187,3),2)</f>
      </c>
      <c r="O187">
        <f>(I187*21)/100</f>
      </c>
      <c t="s">
        <v>13</v>
      </c>
    </row>
    <row r="188" spans="1:5" ht="12.75">
      <c r="A188" s="28" t="s">
        <v>39</v>
      </c>
      <c r="E188" s="29" t="s">
        <v>239</v>
      </c>
    </row>
    <row r="189" spans="1:5" ht="38.25">
      <c r="A189" s="30" t="s">
        <v>41</v>
      </c>
      <c r="E189" s="31" t="s">
        <v>232</v>
      </c>
    </row>
    <row r="190" spans="1:5" ht="12.75">
      <c r="A190" t="s">
        <v>43</v>
      </c>
      <c r="E190" s="29" t="s">
        <v>36</v>
      </c>
    </row>
    <row r="191" spans="1:16" ht="12.75">
      <c r="A191" s="19" t="s">
        <v>34</v>
      </c>
      <c s="23" t="s">
        <v>240</v>
      </c>
      <c s="23" t="s">
        <v>241</v>
      </c>
      <c s="19" t="s">
        <v>36</v>
      </c>
      <c s="24" t="s">
        <v>242</v>
      </c>
      <c s="25" t="s">
        <v>55</v>
      </c>
      <c s="26">
        <v>1</v>
      </c>
      <c s="27">
        <v>0</v>
      </c>
      <c s="27">
        <f>ROUND(ROUND(H191,2)*ROUND(G191,3),2)</f>
      </c>
      <c r="O191">
        <f>(I191*21)/100</f>
      </c>
      <c t="s">
        <v>13</v>
      </c>
    </row>
    <row r="192" spans="1:5" ht="12.75">
      <c r="A192" s="28" t="s">
        <v>39</v>
      </c>
      <c r="E192" s="29" t="s">
        <v>243</v>
      </c>
    </row>
    <row r="193" spans="1:5" ht="38.25">
      <c r="A193" s="30" t="s">
        <v>41</v>
      </c>
      <c r="E193" s="31" t="s">
        <v>232</v>
      </c>
    </row>
    <row r="194" spans="1:5" ht="12.75">
      <c r="A194" t="s">
        <v>43</v>
      </c>
      <c r="E194" s="29" t="s">
        <v>36</v>
      </c>
    </row>
    <row r="195" spans="1:16" ht="12.75">
      <c r="A195" s="19" t="s">
        <v>34</v>
      </c>
      <c s="23" t="s">
        <v>244</v>
      </c>
      <c s="23" t="s">
        <v>245</v>
      </c>
      <c s="19" t="s">
        <v>36</v>
      </c>
      <c s="24" t="s">
        <v>246</v>
      </c>
      <c s="25" t="s">
        <v>55</v>
      </c>
      <c s="26">
        <v>1</v>
      </c>
      <c s="27">
        <v>0</v>
      </c>
      <c s="27">
        <f>ROUND(ROUND(H195,2)*ROUND(G195,3),2)</f>
      </c>
      <c r="O195">
        <f>(I195*21)/100</f>
      </c>
      <c t="s">
        <v>13</v>
      </c>
    </row>
    <row r="196" spans="1:5" ht="12.75">
      <c r="A196" s="28" t="s">
        <v>39</v>
      </c>
      <c r="E196" s="29" t="s">
        <v>246</v>
      </c>
    </row>
    <row r="197" spans="1:5" ht="38.25">
      <c r="A197" s="30" t="s">
        <v>41</v>
      </c>
      <c r="E197" s="31" t="s">
        <v>232</v>
      </c>
    </row>
    <row r="198" spans="1:5" ht="12.75">
      <c r="A198" t="s">
        <v>43</v>
      </c>
      <c r="E198" s="29" t="s">
        <v>36</v>
      </c>
    </row>
    <row r="199" spans="1:16" ht="12.75">
      <c r="A199" s="19" t="s">
        <v>34</v>
      </c>
      <c s="23" t="s">
        <v>247</v>
      </c>
      <c s="23" t="s">
        <v>248</v>
      </c>
      <c s="19" t="s">
        <v>36</v>
      </c>
      <c s="24" t="s">
        <v>249</v>
      </c>
      <c s="25" t="s">
        <v>55</v>
      </c>
      <c s="26">
        <v>1</v>
      </c>
      <c s="27">
        <v>0</v>
      </c>
      <c s="27">
        <f>ROUND(ROUND(H199,2)*ROUND(G199,3),2)</f>
      </c>
      <c r="O199">
        <f>(I199*21)/100</f>
      </c>
      <c t="s">
        <v>13</v>
      </c>
    </row>
    <row r="200" spans="1:5" ht="51">
      <c r="A200" s="28" t="s">
        <v>39</v>
      </c>
      <c r="E200" s="29" t="s">
        <v>250</v>
      </c>
    </row>
    <row r="201" spans="1:5" ht="38.25">
      <c r="A201" s="30" t="s">
        <v>41</v>
      </c>
      <c r="E201" s="31" t="s">
        <v>232</v>
      </c>
    </row>
    <row r="202" spans="1:5" ht="38.25">
      <c r="A202" t="s">
        <v>43</v>
      </c>
      <c r="E202" s="29" t="s">
        <v>251</v>
      </c>
    </row>
    <row r="203" spans="1:16" ht="12.75">
      <c r="A203" s="19" t="s">
        <v>34</v>
      </c>
      <c s="23" t="s">
        <v>252</v>
      </c>
      <c s="23" t="s">
        <v>253</v>
      </c>
      <c s="19" t="s">
        <v>36</v>
      </c>
      <c s="24" t="s">
        <v>254</v>
      </c>
      <c s="25" t="s">
        <v>55</v>
      </c>
      <c s="26">
        <v>1</v>
      </c>
      <c s="27">
        <v>0</v>
      </c>
      <c s="27">
        <f>ROUND(ROUND(H203,2)*ROUND(G203,3),2)</f>
      </c>
      <c r="O203">
        <f>(I203*21)/100</f>
      </c>
      <c t="s">
        <v>13</v>
      </c>
    </row>
    <row r="204" spans="1:5" ht="12.75">
      <c r="A204" s="28" t="s">
        <v>39</v>
      </c>
      <c r="E204" s="29" t="s">
        <v>254</v>
      </c>
    </row>
    <row r="205" spans="1:5" ht="38.25">
      <c r="A205" s="30" t="s">
        <v>41</v>
      </c>
      <c r="E205" s="31" t="s">
        <v>232</v>
      </c>
    </row>
    <row r="206" spans="1:5" ht="12.75">
      <c r="A206" t="s">
        <v>43</v>
      </c>
      <c r="E206" s="29" t="s">
        <v>36</v>
      </c>
    </row>
    <row r="207" spans="1:16" ht="12.75">
      <c r="A207" s="19" t="s">
        <v>34</v>
      </c>
      <c s="23" t="s">
        <v>255</v>
      </c>
      <c s="23" t="s">
        <v>256</v>
      </c>
      <c s="19" t="s">
        <v>36</v>
      </c>
      <c s="24" t="s">
        <v>257</v>
      </c>
      <c s="25" t="s">
        <v>55</v>
      </c>
      <c s="26">
        <v>2</v>
      </c>
      <c s="27">
        <v>0</v>
      </c>
      <c s="27">
        <f>ROUND(ROUND(H207,2)*ROUND(G207,3),2)</f>
      </c>
      <c r="O207">
        <f>(I207*21)/100</f>
      </c>
      <c t="s">
        <v>13</v>
      </c>
    </row>
    <row r="208" spans="1:5" ht="51">
      <c r="A208" s="28" t="s">
        <v>39</v>
      </c>
      <c r="E208" s="29" t="s">
        <v>258</v>
      </c>
    </row>
    <row r="209" spans="1:5" ht="38.25">
      <c r="A209" s="30" t="s">
        <v>41</v>
      </c>
      <c r="E209" s="31" t="s">
        <v>259</v>
      </c>
    </row>
    <row r="210" spans="1:5" ht="38.25">
      <c r="A210" t="s">
        <v>43</v>
      </c>
      <c r="E210" s="29" t="s">
        <v>251</v>
      </c>
    </row>
    <row r="211" spans="1:16" ht="12.75">
      <c r="A211" s="19" t="s">
        <v>34</v>
      </c>
      <c s="23" t="s">
        <v>260</v>
      </c>
      <c s="23" t="s">
        <v>261</v>
      </c>
      <c s="19" t="s">
        <v>36</v>
      </c>
      <c s="24" t="s">
        <v>262</v>
      </c>
      <c s="25" t="s">
        <v>55</v>
      </c>
      <c s="26">
        <v>1</v>
      </c>
      <c s="27">
        <v>0</v>
      </c>
      <c s="27">
        <f>ROUND(ROUND(H211,2)*ROUND(G211,3),2)</f>
      </c>
      <c r="O211">
        <f>(I211*21)/100</f>
      </c>
      <c t="s">
        <v>13</v>
      </c>
    </row>
    <row r="212" spans="1:5" ht="12.75">
      <c r="A212" s="28" t="s">
        <v>39</v>
      </c>
      <c r="E212" s="29" t="s">
        <v>262</v>
      </c>
    </row>
    <row r="213" spans="1:5" ht="38.25">
      <c r="A213" s="30" t="s">
        <v>41</v>
      </c>
      <c r="E213" s="31" t="s">
        <v>263</v>
      </c>
    </row>
    <row r="214" spans="1:5" ht="12.75">
      <c r="A214" t="s">
        <v>43</v>
      </c>
      <c r="E214" s="29" t="s">
        <v>36</v>
      </c>
    </row>
    <row r="215" spans="1:16" ht="12.75">
      <c r="A215" s="19" t="s">
        <v>34</v>
      </c>
      <c s="23" t="s">
        <v>264</v>
      </c>
      <c s="23" t="s">
        <v>265</v>
      </c>
      <c s="19" t="s">
        <v>36</v>
      </c>
      <c s="24" t="s">
        <v>266</v>
      </c>
      <c s="25" t="s">
        <v>55</v>
      </c>
      <c s="26">
        <v>2</v>
      </c>
      <c s="27">
        <v>0</v>
      </c>
      <c s="27">
        <f>ROUND(ROUND(H215,2)*ROUND(G215,3),2)</f>
      </c>
      <c r="O215">
        <f>(I215*21)/100</f>
      </c>
      <c t="s">
        <v>13</v>
      </c>
    </row>
    <row r="216" spans="1:5" ht="12.75">
      <c r="A216" s="28" t="s">
        <v>39</v>
      </c>
      <c r="E216" s="29" t="s">
        <v>266</v>
      </c>
    </row>
    <row r="217" spans="1:5" ht="38.25">
      <c r="A217" s="30" t="s">
        <v>41</v>
      </c>
      <c r="E217" s="31" t="s">
        <v>267</v>
      </c>
    </row>
    <row r="218" spans="1:5" ht="12.75">
      <c r="A218" t="s">
        <v>43</v>
      </c>
      <c r="E218" s="29" t="s">
        <v>36</v>
      </c>
    </row>
    <row r="219" spans="1:16" ht="12.75">
      <c r="A219" s="19" t="s">
        <v>34</v>
      </c>
      <c s="23" t="s">
        <v>268</v>
      </c>
      <c s="23" t="s">
        <v>269</v>
      </c>
      <c s="19" t="s">
        <v>36</v>
      </c>
      <c s="24" t="s">
        <v>270</v>
      </c>
      <c s="25" t="s">
        <v>55</v>
      </c>
      <c s="26">
        <v>1</v>
      </c>
      <c s="27">
        <v>0</v>
      </c>
      <c s="27">
        <f>ROUND(ROUND(H219,2)*ROUND(G219,3),2)</f>
      </c>
      <c r="O219">
        <f>(I219*21)/100</f>
      </c>
      <c t="s">
        <v>13</v>
      </c>
    </row>
    <row r="220" spans="1:5" ht="12.75">
      <c r="A220" s="28" t="s">
        <v>39</v>
      </c>
      <c r="E220" s="29" t="s">
        <v>270</v>
      </c>
    </row>
    <row r="221" spans="1:5" ht="38.25">
      <c r="A221" s="30" t="s">
        <v>41</v>
      </c>
      <c r="E221" s="31" t="s">
        <v>263</v>
      </c>
    </row>
    <row r="222" spans="1:5" ht="12.75">
      <c r="A222" t="s">
        <v>43</v>
      </c>
      <c r="E222" s="29" t="s">
        <v>36</v>
      </c>
    </row>
    <row r="223" spans="1:16" ht="12.75">
      <c r="A223" s="19" t="s">
        <v>34</v>
      </c>
      <c s="23" t="s">
        <v>271</v>
      </c>
      <c s="23" t="s">
        <v>272</v>
      </c>
      <c s="19" t="s">
        <v>36</v>
      </c>
      <c s="24" t="s">
        <v>273</v>
      </c>
      <c s="25" t="s">
        <v>55</v>
      </c>
      <c s="26">
        <v>1</v>
      </c>
      <c s="27">
        <v>0</v>
      </c>
      <c s="27">
        <f>ROUND(ROUND(H223,2)*ROUND(G223,3),2)</f>
      </c>
      <c r="O223">
        <f>(I223*21)/100</f>
      </c>
      <c t="s">
        <v>13</v>
      </c>
    </row>
    <row r="224" spans="1:5" ht="51">
      <c r="A224" s="28" t="s">
        <v>39</v>
      </c>
      <c r="E224" s="29" t="s">
        <v>274</v>
      </c>
    </row>
    <row r="225" spans="1:5" ht="38.25">
      <c r="A225" s="30" t="s">
        <v>41</v>
      </c>
      <c r="E225" s="31" t="s">
        <v>263</v>
      </c>
    </row>
    <row r="226" spans="1:5" ht="38.25">
      <c r="A226" t="s">
        <v>43</v>
      </c>
      <c r="E226" s="29" t="s">
        <v>251</v>
      </c>
    </row>
    <row r="227" spans="1:16" ht="12.75">
      <c r="A227" s="19" t="s">
        <v>34</v>
      </c>
      <c s="23" t="s">
        <v>275</v>
      </c>
      <c s="23" t="s">
        <v>276</v>
      </c>
      <c s="19" t="s">
        <v>36</v>
      </c>
      <c s="24" t="s">
        <v>277</v>
      </c>
      <c s="25" t="s">
        <v>55</v>
      </c>
      <c s="26">
        <v>1</v>
      </c>
      <c s="27">
        <v>0</v>
      </c>
      <c s="27">
        <f>ROUND(ROUND(H227,2)*ROUND(G227,3),2)</f>
      </c>
      <c r="O227">
        <f>(I227*21)/100</f>
      </c>
      <c t="s">
        <v>13</v>
      </c>
    </row>
    <row r="228" spans="1:5" ht="12.75">
      <c r="A228" s="28" t="s">
        <v>39</v>
      </c>
      <c r="E228" s="29" t="s">
        <v>277</v>
      </c>
    </row>
    <row r="229" spans="1:5" ht="38.25">
      <c r="A229" s="30" t="s">
        <v>41</v>
      </c>
      <c r="E229" s="31" t="s">
        <v>263</v>
      </c>
    </row>
    <row r="230" spans="1:5" ht="12.75">
      <c r="A230" t="s">
        <v>43</v>
      </c>
      <c r="E230" s="29" t="s">
        <v>36</v>
      </c>
    </row>
    <row r="231" spans="1:16" ht="12.75">
      <c r="A231" s="19" t="s">
        <v>34</v>
      </c>
      <c s="23" t="s">
        <v>278</v>
      </c>
      <c s="23" t="s">
        <v>279</v>
      </c>
      <c s="19" t="s">
        <v>36</v>
      </c>
      <c s="24" t="s">
        <v>280</v>
      </c>
      <c s="25" t="s">
        <v>55</v>
      </c>
      <c s="26">
        <v>2</v>
      </c>
      <c s="27">
        <v>0</v>
      </c>
      <c s="27">
        <f>ROUND(ROUND(H231,2)*ROUND(G231,3),2)</f>
      </c>
      <c r="O231">
        <f>(I231*21)/100</f>
      </c>
      <c t="s">
        <v>13</v>
      </c>
    </row>
    <row r="232" spans="1:5" ht="12.75">
      <c r="A232" s="28" t="s">
        <v>39</v>
      </c>
      <c r="E232" s="29" t="s">
        <v>280</v>
      </c>
    </row>
    <row r="233" spans="1:5" ht="38.25">
      <c r="A233" s="30" t="s">
        <v>41</v>
      </c>
      <c r="E233" s="31" t="s">
        <v>267</v>
      </c>
    </row>
    <row r="234" spans="1:5" ht="12.75">
      <c r="A234" t="s">
        <v>43</v>
      </c>
      <c r="E234" s="29" t="s">
        <v>36</v>
      </c>
    </row>
    <row r="235" spans="1:16" ht="12.75">
      <c r="A235" s="19" t="s">
        <v>34</v>
      </c>
      <c s="23" t="s">
        <v>281</v>
      </c>
      <c s="23" t="s">
        <v>282</v>
      </c>
      <c s="19" t="s">
        <v>36</v>
      </c>
      <c s="24" t="s">
        <v>283</v>
      </c>
      <c s="25" t="s">
        <v>55</v>
      </c>
      <c s="26">
        <v>7</v>
      </c>
      <c s="27">
        <v>0</v>
      </c>
      <c s="27">
        <f>ROUND(ROUND(H235,2)*ROUND(G235,3),2)</f>
      </c>
      <c r="O235">
        <f>(I235*21)/100</f>
      </c>
      <c t="s">
        <v>13</v>
      </c>
    </row>
    <row r="236" spans="1:5" ht="25.5">
      <c r="A236" s="28" t="s">
        <v>39</v>
      </c>
      <c r="E236" s="29" t="s">
        <v>284</v>
      </c>
    </row>
    <row r="237" spans="1:5" ht="51">
      <c r="A237" s="30" t="s">
        <v>41</v>
      </c>
      <c r="E237" s="31" t="s">
        <v>285</v>
      </c>
    </row>
    <row r="238" spans="1:5" ht="12.75">
      <c r="A238" t="s">
        <v>43</v>
      </c>
      <c r="E238" s="29" t="s">
        <v>286</v>
      </c>
    </row>
    <row r="239" spans="1:16" ht="12.75">
      <c r="A239" s="19" t="s">
        <v>34</v>
      </c>
      <c s="23" t="s">
        <v>287</v>
      </c>
      <c s="23" t="s">
        <v>288</v>
      </c>
      <c s="19" t="s">
        <v>36</v>
      </c>
      <c s="24" t="s">
        <v>289</v>
      </c>
      <c s="25" t="s">
        <v>55</v>
      </c>
      <c s="26">
        <v>7</v>
      </c>
      <c s="27">
        <v>0</v>
      </c>
      <c s="27">
        <f>ROUND(ROUND(H239,2)*ROUND(G239,3),2)</f>
      </c>
      <c r="O239">
        <f>(I239*21)/100</f>
      </c>
      <c t="s">
        <v>13</v>
      </c>
    </row>
    <row r="240" spans="1:5" ht="12.75">
      <c r="A240" s="28" t="s">
        <v>39</v>
      </c>
      <c r="E240" s="29" t="s">
        <v>290</v>
      </c>
    </row>
    <row r="241" spans="1:5" ht="51">
      <c r="A241" s="30" t="s">
        <v>41</v>
      </c>
      <c r="E241" s="31" t="s">
        <v>285</v>
      </c>
    </row>
    <row r="242" spans="1:5" ht="12.75">
      <c r="A242" t="s">
        <v>43</v>
      </c>
      <c r="E242" s="29" t="s">
        <v>36</v>
      </c>
    </row>
    <row r="243" spans="1:16" ht="12.75">
      <c r="A243" s="19" t="s">
        <v>34</v>
      </c>
      <c s="23" t="s">
        <v>291</v>
      </c>
      <c s="23" t="s">
        <v>292</v>
      </c>
      <c s="19" t="s">
        <v>36</v>
      </c>
      <c s="24" t="s">
        <v>293</v>
      </c>
      <c s="25" t="s">
        <v>55</v>
      </c>
      <c s="26">
        <v>7</v>
      </c>
      <c s="27">
        <v>0</v>
      </c>
      <c s="27">
        <f>ROUND(ROUND(H243,2)*ROUND(G243,3),2)</f>
      </c>
      <c r="O243">
        <f>(I243*21)/100</f>
      </c>
      <c t="s">
        <v>13</v>
      </c>
    </row>
    <row r="244" spans="1:5" ht="12.75">
      <c r="A244" s="28" t="s">
        <v>39</v>
      </c>
      <c r="E244" s="29" t="s">
        <v>293</v>
      </c>
    </row>
    <row r="245" spans="1:5" ht="51">
      <c r="A245" s="30" t="s">
        <v>41</v>
      </c>
      <c r="E245" s="31" t="s">
        <v>285</v>
      </c>
    </row>
    <row r="246" spans="1:5" ht="12.75">
      <c r="A246" t="s">
        <v>43</v>
      </c>
      <c r="E246" s="29" t="s">
        <v>36</v>
      </c>
    </row>
    <row r="247" spans="1:16" ht="12.75">
      <c r="A247" s="19" t="s">
        <v>34</v>
      </c>
      <c s="23" t="s">
        <v>294</v>
      </c>
      <c s="23" t="s">
        <v>295</v>
      </c>
      <c s="19" t="s">
        <v>36</v>
      </c>
      <c s="24" t="s">
        <v>296</v>
      </c>
      <c s="25" t="s">
        <v>55</v>
      </c>
      <c s="26">
        <v>1</v>
      </c>
      <c s="27">
        <v>0</v>
      </c>
      <c s="27">
        <f>ROUND(ROUND(H247,2)*ROUND(G247,3),2)</f>
      </c>
      <c r="O247">
        <f>(I247*21)/100</f>
      </c>
      <c t="s">
        <v>13</v>
      </c>
    </row>
    <row r="248" spans="1:5" ht="12.75">
      <c r="A248" s="28" t="s">
        <v>39</v>
      </c>
      <c r="E248" s="29" t="s">
        <v>297</v>
      </c>
    </row>
    <row r="249" spans="1:5" ht="38.25">
      <c r="A249" s="30" t="s">
        <v>41</v>
      </c>
      <c r="E249" s="31" t="s">
        <v>298</v>
      </c>
    </row>
    <row r="250" spans="1:5" ht="12.75">
      <c r="A250" t="s">
        <v>43</v>
      </c>
      <c r="E250" s="29" t="s">
        <v>36</v>
      </c>
    </row>
    <row r="251" spans="1:16" ht="12.75">
      <c r="A251" s="19" t="s">
        <v>34</v>
      </c>
      <c s="23" t="s">
        <v>299</v>
      </c>
      <c s="23" t="s">
        <v>300</v>
      </c>
      <c s="19" t="s">
        <v>36</v>
      </c>
      <c s="24" t="s">
        <v>301</v>
      </c>
      <c s="25" t="s">
        <v>55</v>
      </c>
      <c s="26">
        <v>1</v>
      </c>
      <c s="27">
        <v>0</v>
      </c>
      <c s="27">
        <f>ROUND(ROUND(H251,2)*ROUND(G251,3),2)</f>
      </c>
      <c r="O251">
        <f>(I251*21)/100</f>
      </c>
      <c t="s">
        <v>13</v>
      </c>
    </row>
    <row r="252" spans="1:5" ht="12.75">
      <c r="A252" s="28" t="s">
        <v>39</v>
      </c>
      <c r="E252" s="29" t="s">
        <v>301</v>
      </c>
    </row>
    <row r="253" spans="1:5" ht="38.25">
      <c r="A253" s="30" t="s">
        <v>41</v>
      </c>
      <c r="E253" s="31" t="s">
        <v>298</v>
      </c>
    </row>
    <row r="254" spans="1:5" ht="12.75">
      <c r="A254" t="s">
        <v>43</v>
      </c>
      <c r="E254" s="29" t="s">
        <v>36</v>
      </c>
    </row>
    <row r="255" spans="1:16" ht="12.75">
      <c r="A255" s="19" t="s">
        <v>34</v>
      </c>
      <c s="23" t="s">
        <v>302</v>
      </c>
      <c s="23" t="s">
        <v>303</v>
      </c>
      <c s="19" t="s">
        <v>36</v>
      </c>
      <c s="24" t="s">
        <v>304</v>
      </c>
      <c s="25" t="s">
        <v>55</v>
      </c>
      <c s="26">
        <v>1</v>
      </c>
      <c s="27">
        <v>0</v>
      </c>
      <c s="27">
        <f>ROUND(ROUND(H255,2)*ROUND(G255,3),2)</f>
      </c>
      <c r="O255">
        <f>(I255*21)/100</f>
      </c>
      <c t="s">
        <v>13</v>
      </c>
    </row>
    <row r="256" spans="1:5" ht="12.75">
      <c r="A256" s="28" t="s">
        <v>39</v>
      </c>
      <c r="E256" s="29" t="s">
        <v>304</v>
      </c>
    </row>
    <row r="257" spans="1:5" ht="38.25">
      <c r="A257" s="30" t="s">
        <v>41</v>
      </c>
      <c r="E257" s="31" t="s">
        <v>298</v>
      </c>
    </row>
    <row r="258" spans="1:5" ht="12.75">
      <c r="A258" t="s">
        <v>43</v>
      </c>
      <c r="E258" s="29" t="s">
        <v>36</v>
      </c>
    </row>
    <row r="259" spans="1:16" ht="12.75">
      <c r="A259" s="19" t="s">
        <v>34</v>
      </c>
      <c s="23" t="s">
        <v>305</v>
      </c>
      <c s="23" t="s">
        <v>306</v>
      </c>
      <c s="19" t="s">
        <v>36</v>
      </c>
      <c s="24" t="s">
        <v>307</v>
      </c>
      <c s="25" t="s">
        <v>55</v>
      </c>
      <c s="26">
        <v>1</v>
      </c>
      <c s="27">
        <v>0</v>
      </c>
      <c s="27">
        <f>ROUND(ROUND(H259,2)*ROUND(G259,3),2)</f>
      </c>
      <c r="O259">
        <f>(I259*21)/100</f>
      </c>
      <c t="s">
        <v>13</v>
      </c>
    </row>
    <row r="260" spans="1:5" ht="12.75">
      <c r="A260" s="28" t="s">
        <v>39</v>
      </c>
      <c r="E260" s="29" t="s">
        <v>307</v>
      </c>
    </row>
    <row r="261" spans="1:5" ht="38.25">
      <c r="A261" s="30" t="s">
        <v>41</v>
      </c>
      <c r="E261" s="31" t="s">
        <v>298</v>
      </c>
    </row>
    <row r="262" spans="1:5" ht="12.75">
      <c r="A262" t="s">
        <v>43</v>
      </c>
      <c r="E262" s="29" t="s">
        <v>36</v>
      </c>
    </row>
    <row r="263" spans="1:16" ht="12.75">
      <c r="A263" s="19" t="s">
        <v>34</v>
      </c>
      <c s="23" t="s">
        <v>308</v>
      </c>
      <c s="23" t="s">
        <v>309</v>
      </c>
      <c s="19" t="s">
        <v>36</v>
      </c>
      <c s="24" t="s">
        <v>310</v>
      </c>
      <c s="25" t="s">
        <v>55</v>
      </c>
      <c s="26">
        <v>2</v>
      </c>
      <c s="27">
        <v>0</v>
      </c>
      <c s="27">
        <f>ROUND(ROUND(H263,2)*ROUND(G263,3),2)</f>
      </c>
      <c r="O263">
        <f>(I263*21)/100</f>
      </c>
      <c t="s">
        <v>13</v>
      </c>
    </row>
    <row r="264" spans="1:5" ht="12.75">
      <c r="A264" s="28" t="s">
        <v>39</v>
      </c>
      <c r="E264" s="29" t="s">
        <v>310</v>
      </c>
    </row>
    <row r="265" spans="1:5" ht="38.25">
      <c r="A265" s="30" t="s">
        <v>41</v>
      </c>
      <c r="E265" s="31" t="s">
        <v>311</v>
      </c>
    </row>
    <row r="266" spans="1:5" ht="12.75">
      <c r="A266" t="s">
        <v>43</v>
      </c>
      <c r="E266" s="29" t="s">
        <v>36</v>
      </c>
    </row>
    <row r="267" spans="1:16" ht="12.75">
      <c r="A267" s="19" t="s">
        <v>34</v>
      </c>
      <c s="23" t="s">
        <v>312</v>
      </c>
      <c s="23" t="s">
        <v>313</v>
      </c>
      <c s="19" t="s">
        <v>36</v>
      </c>
      <c s="24" t="s">
        <v>314</v>
      </c>
      <c s="25" t="s">
        <v>55</v>
      </c>
      <c s="26">
        <v>1</v>
      </c>
      <c s="27">
        <v>0</v>
      </c>
      <c s="27">
        <f>ROUND(ROUND(H267,2)*ROUND(G267,3),2)</f>
      </c>
      <c r="O267">
        <f>(I267*21)/100</f>
      </c>
      <c t="s">
        <v>13</v>
      </c>
    </row>
    <row r="268" spans="1:5" ht="12.75">
      <c r="A268" s="28" t="s">
        <v>39</v>
      </c>
      <c r="E268" s="29" t="s">
        <v>314</v>
      </c>
    </row>
    <row r="269" spans="1:5" ht="38.25">
      <c r="A269" s="30" t="s">
        <v>41</v>
      </c>
      <c r="E269" s="31" t="s">
        <v>263</v>
      </c>
    </row>
    <row r="270" spans="1:5" ht="89.25">
      <c r="A270" t="s">
        <v>43</v>
      </c>
      <c r="E270" s="29" t="s">
        <v>315</v>
      </c>
    </row>
    <row r="271" spans="1:16" ht="12.75">
      <c r="A271" s="19" t="s">
        <v>34</v>
      </c>
      <c s="23" t="s">
        <v>316</v>
      </c>
      <c s="23" t="s">
        <v>317</v>
      </c>
      <c s="19" t="s">
        <v>36</v>
      </c>
      <c s="24" t="s">
        <v>318</v>
      </c>
      <c s="25" t="s">
        <v>55</v>
      </c>
      <c s="26">
        <v>2</v>
      </c>
      <c s="27">
        <v>0</v>
      </c>
      <c s="27">
        <f>ROUND(ROUND(H271,2)*ROUND(G271,3),2)</f>
      </c>
      <c r="O271">
        <f>(I271*21)/100</f>
      </c>
      <c t="s">
        <v>13</v>
      </c>
    </row>
    <row r="272" spans="1:5" ht="12.75">
      <c r="A272" s="28" t="s">
        <v>39</v>
      </c>
      <c r="E272" s="29" t="s">
        <v>318</v>
      </c>
    </row>
    <row r="273" spans="1:5" ht="76.5">
      <c r="A273" s="30" t="s">
        <v>41</v>
      </c>
      <c r="E273" s="31" t="s">
        <v>319</v>
      </c>
    </row>
    <row r="274" spans="1:5" ht="89.25">
      <c r="A274" t="s">
        <v>43</v>
      </c>
      <c r="E274" s="29" t="s">
        <v>315</v>
      </c>
    </row>
    <row r="275" spans="1:16" ht="12.75">
      <c r="A275" s="19" t="s">
        <v>34</v>
      </c>
      <c s="23" t="s">
        <v>320</v>
      </c>
      <c s="23" t="s">
        <v>321</v>
      </c>
      <c s="19" t="s">
        <v>36</v>
      </c>
      <c s="24" t="s">
        <v>322</v>
      </c>
      <c s="25" t="s">
        <v>55</v>
      </c>
      <c s="26">
        <v>1</v>
      </c>
      <c s="27">
        <v>0</v>
      </c>
      <c s="27">
        <f>ROUND(ROUND(H275,2)*ROUND(G275,3),2)</f>
      </c>
      <c r="O275">
        <f>(I275*21)/100</f>
      </c>
      <c t="s">
        <v>13</v>
      </c>
    </row>
    <row r="276" spans="1:5" ht="12.75">
      <c r="A276" s="28" t="s">
        <v>39</v>
      </c>
      <c r="E276" s="29" t="s">
        <v>322</v>
      </c>
    </row>
    <row r="277" spans="1:5" ht="38.25">
      <c r="A277" s="30" t="s">
        <v>41</v>
      </c>
      <c r="E277" s="31" t="s">
        <v>323</v>
      </c>
    </row>
    <row r="278" spans="1:5" ht="12.75">
      <c r="A278" t="s">
        <v>43</v>
      </c>
      <c r="E278" s="29" t="s">
        <v>36</v>
      </c>
    </row>
    <row r="279" spans="1:16" ht="25.5">
      <c r="A279" s="19" t="s">
        <v>34</v>
      </c>
      <c s="23" t="s">
        <v>324</v>
      </c>
      <c s="23" t="s">
        <v>325</v>
      </c>
      <c s="19" t="s">
        <v>36</v>
      </c>
      <c s="24" t="s">
        <v>326</v>
      </c>
      <c s="25" t="s">
        <v>55</v>
      </c>
      <c s="26">
        <v>1</v>
      </c>
      <c s="27">
        <v>0</v>
      </c>
      <c s="27">
        <f>ROUND(ROUND(H279,2)*ROUND(G279,3),2)</f>
      </c>
      <c r="O279">
        <f>(I279*21)/100</f>
      </c>
      <c t="s">
        <v>13</v>
      </c>
    </row>
    <row r="280" spans="1:5" ht="25.5">
      <c r="A280" s="28" t="s">
        <v>39</v>
      </c>
      <c r="E280" s="29" t="s">
        <v>327</v>
      </c>
    </row>
    <row r="281" spans="1:5" ht="38.25">
      <c r="A281" s="30" t="s">
        <v>41</v>
      </c>
      <c r="E281" s="31" t="s">
        <v>263</v>
      </c>
    </row>
    <row r="282" spans="1:5" ht="12.75">
      <c r="A282" t="s">
        <v>43</v>
      </c>
      <c r="E282" s="29" t="s">
        <v>36</v>
      </c>
    </row>
    <row r="283" spans="1:16" ht="25.5">
      <c r="A283" s="19" t="s">
        <v>34</v>
      </c>
      <c s="23" t="s">
        <v>328</v>
      </c>
      <c s="23" t="s">
        <v>329</v>
      </c>
      <c s="19" t="s">
        <v>36</v>
      </c>
      <c s="24" t="s">
        <v>330</v>
      </c>
      <c s="25" t="s">
        <v>55</v>
      </c>
      <c s="26">
        <v>1</v>
      </c>
      <c s="27">
        <v>0</v>
      </c>
      <c s="27">
        <f>ROUND(ROUND(H283,2)*ROUND(G283,3),2)</f>
      </c>
      <c r="O283">
        <f>(I283*21)/100</f>
      </c>
      <c t="s">
        <v>13</v>
      </c>
    </row>
    <row r="284" spans="1:5" ht="25.5">
      <c r="A284" s="28" t="s">
        <v>39</v>
      </c>
      <c r="E284" s="29" t="s">
        <v>331</v>
      </c>
    </row>
    <row r="285" spans="1:5" ht="38.25">
      <c r="A285" s="30" t="s">
        <v>41</v>
      </c>
      <c r="E285" s="31" t="s">
        <v>232</v>
      </c>
    </row>
    <row r="286" spans="1:5" ht="12.75">
      <c r="A286" t="s">
        <v>43</v>
      </c>
      <c r="E286" s="29" t="s">
        <v>36</v>
      </c>
    </row>
    <row r="287" spans="1:16" ht="25.5">
      <c r="A287" s="19" t="s">
        <v>34</v>
      </c>
      <c s="23" t="s">
        <v>332</v>
      </c>
      <c s="23" t="s">
        <v>333</v>
      </c>
      <c s="19" t="s">
        <v>36</v>
      </c>
      <c s="24" t="s">
        <v>334</v>
      </c>
      <c s="25" t="s">
        <v>55</v>
      </c>
      <c s="26">
        <v>1</v>
      </c>
      <c s="27">
        <v>0</v>
      </c>
      <c s="27">
        <f>ROUND(ROUND(H287,2)*ROUND(G287,3),2)</f>
      </c>
      <c r="O287">
        <f>(I287*21)/100</f>
      </c>
      <c t="s">
        <v>13</v>
      </c>
    </row>
    <row r="288" spans="1:5" ht="25.5">
      <c r="A288" s="28" t="s">
        <v>39</v>
      </c>
      <c r="E288" s="29" t="s">
        <v>335</v>
      </c>
    </row>
    <row r="289" spans="1:5" ht="38.25">
      <c r="A289" s="30" t="s">
        <v>41</v>
      </c>
      <c r="E289" s="31" t="s">
        <v>298</v>
      </c>
    </row>
    <row r="290" spans="1:5" ht="12.75">
      <c r="A290" t="s">
        <v>43</v>
      </c>
      <c r="E290" s="29" t="s">
        <v>36</v>
      </c>
    </row>
    <row r="291" spans="1:16" ht="12.75">
      <c r="A291" s="19" t="s">
        <v>34</v>
      </c>
      <c s="23" t="s">
        <v>336</v>
      </c>
      <c s="23" t="s">
        <v>337</v>
      </c>
      <c s="19" t="s">
        <v>36</v>
      </c>
      <c s="24" t="s">
        <v>338</v>
      </c>
      <c s="25" t="s">
        <v>55</v>
      </c>
      <c s="26">
        <v>1</v>
      </c>
      <c s="27">
        <v>0</v>
      </c>
      <c s="27">
        <f>ROUND(ROUND(H291,2)*ROUND(G291,3),2)</f>
      </c>
      <c r="O291">
        <f>(I291*21)/100</f>
      </c>
      <c t="s">
        <v>13</v>
      </c>
    </row>
    <row r="292" spans="1:5" ht="51">
      <c r="A292" s="28" t="s">
        <v>39</v>
      </c>
      <c r="E292" s="29" t="s">
        <v>339</v>
      </c>
    </row>
    <row r="293" spans="1:5" ht="38.25">
      <c r="A293" s="30" t="s">
        <v>41</v>
      </c>
      <c r="E293" s="31" t="s">
        <v>340</v>
      </c>
    </row>
    <row r="294" spans="1:5" ht="12.75">
      <c r="A294" t="s">
        <v>43</v>
      </c>
      <c r="E294" s="29" t="s">
        <v>36</v>
      </c>
    </row>
    <row r="295" spans="1:16" ht="25.5">
      <c r="A295" s="19" t="s">
        <v>34</v>
      </c>
      <c s="23" t="s">
        <v>341</v>
      </c>
      <c s="23" t="s">
        <v>342</v>
      </c>
      <c s="19" t="s">
        <v>36</v>
      </c>
      <c s="24" t="s">
        <v>343</v>
      </c>
      <c s="25" t="s">
        <v>63</v>
      </c>
      <c s="26">
        <v>310</v>
      </c>
      <c s="27">
        <v>0</v>
      </c>
      <c s="27">
        <f>ROUND(ROUND(H295,2)*ROUND(G295,3),2)</f>
      </c>
      <c r="O295">
        <f>(I295*21)/100</f>
      </c>
      <c t="s">
        <v>13</v>
      </c>
    </row>
    <row r="296" spans="1:5" ht="51">
      <c r="A296" s="28" t="s">
        <v>39</v>
      </c>
      <c r="E296" s="29" t="s">
        <v>344</v>
      </c>
    </row>
    <row r="297" spans="1:5" ht="51">
      <c r="A297" s="30" t="s">
        <v>41</v>
      </c>
      <c r="E297" s="31" t="s">
        <v>345</v>
      </c>
    </row>
    <row r="298" spans="1:5" ht="12.75">
      <c r="A298" t="s">
        <v>43</v>
      </c>
      <c r="E298" s="29" t="s">
        <v>36</v>
      </c>
    </row>
    <row r="299" spans="1:16" ht="12.75">
      <c r="A299" s="19" t="s">
        <v>34</v>
      </c>
      <c s="23" t="s">
        <v>346</v>
      </c>
      <c s="23" t="s">
        <v>347</v>
      </c>
      <c s="19" t="s">
        <v>36</v>
      </c>
      <c s="24" t="s">
        <v>348</v>
      </c>
      <c s="25" t="s">
        <v>55</v>
      </c>
      <c s="26">
        <v>1</v>
      </c>
      <c s="27">
        <v>0</v>
      </c>
      <c s="27">
        <f>ROUND(ROUND(H299,2)*ROUND(G299,3),2)</f>
      </c>
      <c r="O299">
        <f>(I299*21)/100</f>
      </c>
      <c t="s">
        <v>13</v>
      </c>
    </row>
    <row r="300" spans="1:5" ht="38.25">
      <c r="A300" s="28" t="s">
        <v>39</v>
      </c>
      <c r="E300" s="29" t="s">
        <v>349</v>
      </c>
    </row>
    <row r="301" spans="1:5" ht="38.25">
      <c r="A301" s="30" t="s">
        <v>41</v>
      </c>
      <c r="E301" s="31" t="s">
        <v>263</v>
      </c>
    </row>
    <row r="302" spans="1:5" ht="38.25">
      <c r="A302" t="s">
        <v>43</v>
      </c>
      <c r="E302" s="29" t="s">
        <v>251</v>
      </c>
    </row>
    <row r="303" spans="1:16" ht="12.75">
      <c r="A303" s="19" t="s">
        <v>34</v>
      </c>
      <c s="23" t="s">
        <v>350</v>
      </c>
      <c s="23" t="s">
        <v>351</v>
      </c>
      <c s="19" t="s">
        <v>36</v>
      </c>
      <c s="24" t="s">
        <v>352</v>
      </c>
      <c s="25" t="s">
        <v>55</v>
      </c>
      <c s="26">
        <v>2</v>
      </c>
      <c s="27">
        <v>0</v>
      </c>
      <c s="27">
        <f>ROUND(ROUND(H303,2)*ROUND(G303,3),2)</f>
      </c>
      <c r="O303">
        <f>(I303*21)/100</f>
      </c>
      <c t="s">
        <v>13</v>
      </c>
    </row>
    <row r="304" spans="1:5" ht="38.25">
      <c r="A304" s="28" t="s">
        <v>39</v>
      </c>
      <c r="E304" s="29" t="s">
        <v>353</v>
      </c>
    </row>
    <row r="305" spans="1:5" ht="38.25">
      <c r="A305" s="30" t="s">
        <v>41</v>
      </c>
      <c r="E305" s="31" t="s">
        <v>259</v>
      </c>
    </row>
    <row r="306" spans="1:5" ht="38.25">
      <c r="A306" t="s">
        <v>43</v>
      </c>
      <c r="E306" s="29" t="s">
        <v>251</v>
      </c>
    </row>
    <row r="307" spans="1:16" ht="12.75">
      <c r="A307" s="19" t="s">
        <v>34</v>
      </c>
      <c s="23" t="s">
        <v>354</v>
      </c>
      <c s="23" t="s">
        <v>355</v>
      </c>
      <c s="19" t="s">
        <v>36</v>
      </c>
      <c s="24" t="s">
        <v>356</v>
      </c>
      <c s="25" t="s">
        <v>55</v>
      </c>
      <c s="26">
        <v>1</v>
      </c>
      <c s="27">
        <v>0</v>
      </c>
      <c s="27">
        <f>ROUND(ROUND(H307,2)*ROUND(G307,3),2)</f>
      </c>
      <c r="O307">
        <f>(I307*21)/100</f>
      </c>
      <c t="s">
        <v>13</v>
      </c>
    </row>
    <row r="308" spans="1:5" ht="38.25">
      <c r="A308" s="28" t="s">
        <v>39</v>
      </c>
      <c r="E308" s="29" t="s">
        <v>357</v>
      </c>
    </row>
    <row r="309" spans="1:5" ht="38.25">
      <c r="A309" s="30" t="s">
        <v>41</v>
      </c>
      <c r="E309" s="31" t="s">
        <v>263</v>
      </c>
    </row>
    <row r="310" spans="1:5" ht="38.25">
      <c r="A310" t="s">
        <v>43</v>
      </c>
      <c r="E310" s="29" t="s">
        <v>251</v>
      </c>
    </row>
    <row r="311" spans="1:16" ht="12.75">
      <c r="A311" s="19" t="s">
        <v>34</v>
      </c>
      <c s="23" t="s">
        <v>358</v>
      </c>
      <c s="23" t="s">
        <v>359</v>
      </c>
      <c s="19" t="s">
        <v>36</v>
      </c>
      <c s="24" t="s">
        <v>360</v>
      </c>
      <c s="25" t="s">
        <v>55</v>
      </c>
      <c s="26">
        <v>7</v>
      </c>
      <c s="27">
        <v>0</v>
      </c>
      <c s="27">
        <f>ROUND(ROUND(H311,2)*ROUND(G311,3),2)</f>
      </c>
      <c r="O311">
        <f>(I311*21)/100</f>
      </c>
      <c t="s">
        <v>13</v>
      </c>
    </row>
    <row r="312" spans="1:5" ht="12.75">
      <c r="A312" s="28" t="s">
        <v>39</v>
      </c>
      <c r="E312" s="29" t="s">
        <v>361</v>
      </c>
    </row>
    <row r="313" spans="1:5" ht="38.25">
      <c r="A313" s="30" t="s">
        <v>41</v>
      </c>
      <c r="E313" s="31" t="s">
        <v>362</v>
      </c>
    </row>
    <row r="314" spans="1:5" ht="12.75">
      <c r="A314" t="s">
        <v>43</v>
      </c>
      <c r="E314" s="29" t="s">
        <v>36</v>
      </c>
    </row>
    <row r="315" spans="1:18" ht="12.75" customHeight="1">
      <c r="A315" s="5" t="s">
        <v>32</v>
      </c>
      <c s="5"/>
      <c s="34" t="s">
        <v>363</v>
      </c>
      <c s="5"/>
      <c s="21" t="s">
        <v>364</v>
      </c>
      <c s="5"/>
      <c s="5"/>
      <c s="5"/>
      <c s="35">
        <f>0+Q315</f>
      </c>
      <c r="O315">
        <f>0+R315</f>
      </c>
      <c r="Q315">
        <f>0+I316+I320+I324+I328+I332+I336+I340+I344+I348+I352+I356+I360+I364+I368+I372+I376+I380+I384+I388+I392+I396+I400+I404+I408+I412</f>
      </c>
      <c>
        <f>0+O316+O320+O324+O328+O332+O336+O340+O344+O348+O352+O356+O360+O364+O368+O372+O376+O380+O384+O388+O392+O396+O400+O404+O408+O412</f>
      </c>
    </row>
    <row r="316" spans="1:16" ht="12.75">
      <c r="A316" s="19" t="s">
        <v>34</v>
      </c>
      <c s="23" t="s">
        <v>365</v>
      </c>
      <c s="23" t="s">
        <v>366</v>
      </c>
      <c s="19" t="s">
        <v>36</v>
      </c>
      <c s="24" t="s">
        <v>367</v>
      </c>
      <c s="25" t="s">
        <v>181</v>
      </c>
      <c s="26">
        <v>0.123</v>
      </c>
      <c s="27">
        <v>0</v>
      </c>
      <c s="27">
        <f>ROUND(ROUND(H316,2)*ROUND(G316,3),2)</f>
      </c>
      <c r="O316">
        <f>(I316*21)/100</f>
      </c>
      <c t="s">
        <v>13</v>
      </c>
    </row>
    <row r="317" spans="1:5" ht="12.75">
      <c r="A317" s="28" t="s">
        <v>39</v>
      </c>
      <c r="E317" s="29" t="s">
        <v>368</v>
      </c>
    </row>
    <row r="318" spans="1:5" ht="76.5">
      <c r="A318" s="30" t="s">
        <v>41</v>
      </c>
      <c r="E318" s="31" t="s">
        <v>369</v>
      </c>
    </row>
    <row r="319" spans="1:5" ht="63.75">
      <c r="A319" t="s">
        <v>43</v>
      </c>
      <c r="E319" s="29" t="s">
        <v>370</v>
      </c>
    </row>
    <row r="320" spans="1:16" ht="12.75">
      <c r="A320" s="19" t="s">
        <v>34</v>
      </c>
      <c s="23" t="s">
        <v>371</v>
      </c>
      <c s="23" t="s">
        <v>372</v>
      </c>
      <c s="19" t="s">
        <v>36</v>
      </c>
      <c s="24" t="s">
        <v>373</v>
      </c>
      <c s="25" t="s">
        <v>181</v>
      </c>
      <c s="26">
        <v>0.123</v>
      </c>
      <c s="27">
        <v>0</v>
      </c>
      <c s="27">
        <f>ROUND(ROUND(H320,2)*ROUND(G320,3),2)</f>
      </c>
      <c r="O320">
        <f>(I320*21)/100</f>
      </c>
      <c t="s">
        <v>13</v>
      </c>
    </row>
    <row r="321" spans="1:5" ht="12.75">
      <c r="A321" s="28" t="s">
        <v>39</v>
      </c>
      <c r="E321" s="29" t="s">
        <v>374</v>
      </c>
    </row>
    <row r="322" spans="1:5" ht="76.5">
      <c r="A322" s="30" t="s">
        <v>41</v>
      </c>
      <c r="E322" s="31" t="s">
        <v>369</v>
      </c>
    </row>
    <row r="323" spans="1:5" ht="63.75">
      <c r="A323" t="s">
        <v>43</v>
      </c>
      <c r="E323" s="29" t="s">
        <v>370</v>
      </c>
    </row>
    <row r="324" spans="1:16" ht="12.75">
      <c r="A324" s="19" t="s">
        <v>34</v>
      </c>
      <c s="23" t="s">
        <v>375</v>
      </c>
      <c s="23" t="s">
        <v>376</v>
      </c>
      <c s="19" t="s">
        <v>36</v>
      </c>
      <c s="24" t="s">
        <v>377</v>
      </c>
      <c s="25" t="s">
        <v>38</v>
      </c>
      <c s="26">
        <v>3.306</v>
      </c>
      <c s="27">
        <v>0</v>
      </c>
      <c s="27">
        <f>ROUND(ROUND(H324,2)*ROUND(G324,3),2)</f>
      </c>
      <c r="O324">
        <f>(I324*21)/100</f>
      </c>
      <c t="s">
        <v>13</v>
      </c>
    </row>
    <row r="325" spans="1:5" ht="38.25">
      <c r="A325" s="28" t="s">
        <v>39</v>
      </c>
      <c r="E325" s="29" t="s">
        <v>378</v>
      </c>
    </row>
    <row r="326" spans="1:5" ht="102">
      <c r="A326" s="30" t="s">
        <v>41</v>
      </c>
      <c r="E326" s="31" t="s">
        <v>379</v>
      </c>
    </row>
    <row r="327" spans="1:5" ht="12.75">
      <c r="A327" t="s">
        <v>43</v>
      </c>
      <c r="E327" s="29" t="s">
        <v>36</v>
      </c>
    </row>
    <row r="328" spans="1:16" ht="12.75">
      <c r="A328" s="19" t="s">
        <v>34</v>
      </c>
      <c s="23" t="s">
        <v>380</v>
      </c>
      <c s="23" t="s">
        <v>381</v>
      </c>
      <c s="19" t="s">
        <v>36</v>
      </c>
      <c s="24" t="s">
        <v>382</v>
      </c>
      <c s="25" t="s">
        <v>55</v>
      </c>
      <c s="26">
        <v>5</v>
      </c>
      <c s="27">
        <v>0</v>
      </c>
      <c s="27">
        <f>ROUND(ROUND(H328,2)*ROUND(G328,3),2)</f>
      </c>
      <c r="O328">
        <f>(I328*21)/100</f>
      </c>
      <c t="s">
        <v>13</v>
      </c>
    </row>
    <row r="329" spans="1:5" ht="12.75">
      <c r="A329" s="28" t="s">
        <v>39</v>
      </c>
      <c r="E329" s="29" t="s">
        <v>382</v>
      </c>
    </row>
    <row r="330" spans="1:5" ht="38.25">
      <c r="A330" s="30" t="s">
        <v>41</v>
      </c>
      <c r="E330" s="31" t="s">
        <v>383</v>
      </c>
    </row>
    <row r="331" spans="1:5" ht="12.75">
      <c r="A331" t="s">
        <v>43</v>
      </c>
      <c r="E331" s="29" t="s">
        <v>36</v>
      </c>
    </row>
    <row r="332" spans="1:16" ht="12.75">
      <c r="A332" s="19" t="s">
        <v>34</v>
      </c>
      <c s="23" t="s">
        <v>384</v>
      </c>
      <c s="23" t="s">
        <v>385</v>
      </c>
      <c s="19" t="s">
        <v>36</v>
      </c>
      <c s="24" t="s">
        <v>386</v>
      </c>
      <c s="25" t="s">
        <v>63</v>
      </c>
      <c s="26">
        <v>110</v>
      </c>
      <c s="27">
        <v>0</v>
      </c>
      <c s="27">
        <f>ROUND(ROUND(H332,2)*ROUND(G332,3),2)</f>
      </c>
      <c r="O332">
        <f>(I332*21)/100</f>
      </c>
      <c t="s">
        <v>13</v>
      </c>
    </row>
    <row r="333" spans="1:5" ht="51">
      <c r="A333" s="28" t="s">
        <v>39</v>
      </c>
      <c r="E333" s="29" t="s">
        <v>387</v>
      </c>
    </row>
    <row r="334" spans="1:5" ht="38.25">
      <c r="A334" s="30" t="s">
        <v>41</v>
      </c>
      <c r="E334" s="31" t="s">
        <v>388</v>
      </c>
    </row>
    <row r="335" spans="1:5" ht="12.75">
      <c r="A335" t="s">
        <v>43</v>
      </c>
      <c r="E335" s="29" t="s">
        <v>36</v>
      </c>
    </row>
    <row r="336" spans="1:16" ht="12.75">
      <c r="A336" s="19" t="s">
        <v>34</v>
      </c>
      <c s="23" t="s">
        <v>389</v>
      </c>
      <c s="23" t="s">
        <v>390</v>
      </c>
      <c s="19" t="s">
        <v>36</v>
      </c>
      <c s="24" t="s">
        <v>391</v>
      </c>
      <c s="25" t="s">
        <v>63</v>
      </c>
      <c s="26">
        <v>18</v>
      </c>
      <c s="27">
        <v>0</v>
      </c>
      <c s="27">
        <f>ROUND(ROUND(H336,2)*ROUND(G336,3),2)</f>
      </c>
      <c r="O336">
        <f>(I336*21)/100</f>
      </c>
      <c t="s">
        <v>13</v>
      </c>
    </row>
    <row r="337" spans="1:5" ht="51">
      <c r="A337" s="28" t="s">
        <v>39</v>
      </c>
      <c r="E337" s="29" t="s">
        <v>392</v>
      </c>
    </row>
    <row r="338" spans="1:5" ht="51">
      <c r="A338" s="30" t="s">
        <v>41</v>
      </c>
      <c r="E338" s="31" t="s">
        <v>393</v>
      </c>
    </row>
    <row r="339" spans="1:5" ht="12.75">
      <c r="A339" t="s">
        <v>43</v>
      </c>
      <c r="E339" s="29" t="s">
        <v>36</v>
      </c>
    </row>
    <row r="340" spans="1:16" ht="12.75">
      <c r="A340" s="19" t="s">
        <v>34</v>
      </c>
      <c s="23" t="s">
        <v>394</v>
      </c>
      <c s="23" t="s">
        <v>395</v>
      </c>
      <c s="19" t="s">
        <v>36</v>
      </c>
      <c s="24" t="s">
        <v>396</v>
      </c>
      <c s="25" t="s">
        <v>397</v>
      </c>
      <c s="26">
        <v>43.2</v>
      </c>
      <c s="27">
        <v>0</v>
      </c>
      <c s="27">
        <f>ROUND(ROUND(H340,2)*ROUND(G340,3),2)</f>
      </c>
      <c r="O340">
        <f>(I340*21)/100</f>
      </c>
      <c t="s">
        <v>13</v>
      </c>
    </row>
    <row r="341" spans="1:5" ht="12.75">
      <c r="A341" s="28" t="s">
        <v>39</v>
      </c>
      <c r="E341" s="29" t="s">
        <v>398</v>
      </c>
    </row>
    <row r="342" spans="1:5" ht="38.25">
      <c r="A342" s="30" t="s">
        <v>41</v>
      </c>
      <c r="E342" s="31" t="s">
        <v>399</v>
      </c>
    </row>
    <row r="343" spans="1:5" ht="12.75">
      <c r="A343" t="s">
        <v>43</v>
      </c>
      <c r="E343" s="29" t="s">
        <v>36</v>
      </c>
    </row>
    <row r="344" spans="1:16" ht="12.75">
      <c r="A344" s="19" t="s">
        <v>34</v>
      </c>
      <c s="23" t="s">
        <v>400</v>
      </c>
      <c s="23" t="s">
        <v>401</v>
      </c>
      <c s="19" t="s">
        <v>36</v>
      </c>
      <c s="24" t="s">
        <v>402</v>
      </c>
      <c s="25" t="s">
        <v>397</v>
      </c>
      <c s="26">
        <v>43.2</v>
      </c>
      <c s="27">
        <v>0</v>
      </c>
      <c s="27">
        <f>ROUND(ROUND(H344,2)*ROUND(G344,3),2)</f>
      </c>
      <c r="O344">
        <f>(I344*21)/100</f>
      </c>
      <c t="s">
        <v>13</v>
      </c>
    </row>
    <row r="345" spans="1:5" ht="12.75">
      <c r="A345" s="28" t="s">
        <v>39</v>
      </c>
      <c r="E345" s="29" t="s">
        <v>403</v>
      </c>
    </row>
    <row r="346" spans="1:5" ht="38.25">
      <c r="A346" s="30" t="s">
        <v>41</v>
      </c>
      <c r="E346" s="31" t="s">
        <v>399</v>
      </c>
    </row>
    <row r="347" spans="1:5" ht="12.75">
      <c r="A347" t="s">
        <v>43</v>
      </c>
      <c r="E347" s="29" t="s">
        <v>36</v>
      </c>
    </row>
    <row r="348" spans="1:16" ht="25.5">
      <c r="A348" s="19" t="s">
        <v>34</v>
      </c>
      <c s="23" t="s">
        <v>404</v>
      </c>
      <c s="23" t="s">
        <v>405</v>
      </c>
      <c s="19" t="s">
        <v>36</v>
      </c>
      <c s="24" t="s">
        <v>406</v>
      </c>
      <c s="25" t="s">
        <v>38</v>
      </c>
      <c s="26">
        <v>18.68</v>
      </c>
      <c s="27">
        <v>0</v>
      </c>
      <c s="27">
        <f>ROUND(ROUND(H348,2)*ROUND(G348,3),2)</f>
      </c>
      <c r="O348">
        <f>(I348*21)/100</f>
      </c>
      <c t="s">
        <v>13</v>
      </c>
    </row>
    <row r="349" spans="1:5" ht="25.5">
      <c r="A349" s="28" t="s">
        <v>39</v>
      </c>
      <c r="E349" s="29" t="s">
        <v>407</v>
      </c>
    </row>
    <row r="350" spans="1:5" ht="153">
      <c r="A350" s="30" t="s">
        <v>41</v>
      </c>
      <c r="E350" s="31" t="s">
        <v>408</v>
      </c>
    </row>
    <row r="351" spans="1:5" ht="12.75">
      <c r="A351" t="s">
        <v>43</v>
      </c>
      <c r="E351" s="29" t="s">
        <v>36</v>
      </c>
    </row>
    <row r="352" spans="1:16" ht="25.5">
      <c r="A352" s="19" t="s">
        <v>34</v>
      </c>
      <c s="23" t="s">
        <v>409</v>
      </c>
      <c s="23" t="s">
        <v>410</v>
      </c>
      <c s="19" t="s">
        <v>36</v>
      </c>
      <c s="24" t="s">
        <v>411</v>
      </c>
      <c s="25" t="s">
        <v>38</v>
      </c>
      <c s="26">
        <v>168.116</v>
      </c>
      <c s="27">
        <v>0</v>
      </c>
      <c s="27">
        <f>ROUND(ROUND(H352,2)*ROUND(G352,3),2)</f>
      </c>
      <c r="O352">
        <f>(I352*21)/100</f>
      </c>
      <c t="s">
        <v>13</v>
      </c>
    </row>
    <row r="353" spans="1:5" ht="38.25">
      <c r="A353" s="28" t="s">
        <v>39</v>
      </c>
      <c r="E353" s="29" t="s">
        <v>412</v>
      </c>
    </row>
    <row r="354" spans="1:5" ht="165.75">
      <c r="A354" s="30" t="s">
        <v>41</v>
      </c>
      <c r="E354" s="31" t="s">
        <v>413</v>
      </c>
    </row>
    <row r="355" spans="1:5" ht="12.75">
      <c r="A355" t="s">
        <v>43</v>
      </c>
      <c r="E355" s="29" t="s">
        <v>36</v>
      </c>
    </row>
    <row r="356" spans="1:16" ht="12.75">
      <c r="A356" s="19" t="s">
        <v>34</v>
      </c>
      <c s="23" t="s">
        <v>414</v>
      </c>
      <c s="23" t="s">
        <v>415</v>
      </c>
      <c s="19" t="s">
        <v>36</v>
      </c>
      <c s="24" t="s">
        <v>416</v>
      </c>
      <c s="25" t="s">
        <v>63</v>
      </c>
      <c s="26">
        <v>110</v>
      </c>
      <c s="27">
        <v>0</v>
      </c>
      <c s="27">
        <f>ROUND(ROUND(H356,2)*ROUND(G356,3),2)</f>
      </c>
      <c r="O356">
        <f>(I356*21)/100</f>
      </c>
      <c t="s">
        <v>13</v>
      </c>
    </row>
    <row r="357" spans="1:5" ht="38.25">
      <c r="A357" s="28" t="s">
        <v>39</v>
      </c>
      <c r="E357" s="29" t="s">
        <v>417</v>
      </c>
    </row>
    <row r="358" spans="1:5" ht="38.25">
      <c r="A358" s="30" t="s">
        <v>41</v>
      </c>
      <c r="E358" s="31" t="s">
        <v>388</v>
      </c>
    </row>
    <row r="359" spans="1:5" ht="12.75">
      <c r="A359" t="s">
        <v>43</v>
      </c>
      <c r="E359" s="29" t="s">
        <v>36</v>
      </c>
    </row>
    <row r="360" spans="1:16" ht="25.5">
      <c r="A360" s="19" t="s">
        <v>34</v>
      </c>
      <c s="23" t="s">
        <v>418</v>
      </c>
      <c s="23" t="s">
        <v>419</v>
      </c>
      <c s="19" t="s">
        <v>36</v>
      </c>
      <c s="24" t="s">
        <v>420</v>
      </c>
      <c s="25" t="s">
        <v>63</v>
      </c>
      <c s="26">
        <v>18</v>
      </c>
      <c s="27">
        <v>0</v>
      </c>
      <c s="27">
        <f>ROUND(ROUND(H360,2)*ROUND(G360,3),2)</f>
      </c>
      <c r="O360">
        <f>(I360*21)/100</f>
      </c>
      <c t="s">
        <v>13</v>
      </c>
    </row>
    <row r="361" spans="1:5" ht="38.25">
      <c r="A361" s="28" t="s">
        <v>39</v>
      </c>
      <c r="E361" s="29" t="s">
        <v>421</v>
      </c>
    </row>
    <row r="362" spans="1:5" ht="51">
      <c r="A362" s="30" t="s">
        <v>41</v>
      </c>
      <c r="E362" s="31" t="s">
        <v>393</v>
      </c>
    </row>
    <row r="363" spans="1:5" ht="12.75">
      <c r="A363" t="s">
        <v>43</v>
      </c>
      <c r="E363" s="29" t="s">
        <v>36</v>
      </c>
    </row>
    <row r="364" spans="1:16" ht="25.5">
      <c r="A364" s="19" t="s">
        <v>34</v>
      </c>
      <c s="23" t="s">
        <v>422</v>
      </c>
      <c s="23" t="s">
        <v>423</v>
      </c>
      <c s="19" t="s">
        <v>19</v>
      </c>
      <c s="24" t="s">
        <v>424</v>
      </c>
      <c s="25" t="s">
        <v>55</v>
      </c>
      <c s="26">
        <v>4</v>
      </c>
      <c s="27">
        <v>0</v>
      </c>
      <c s="27">
        <f>ROUND(ROUND(H364,2)*ROUND(G364,3),2)</f>
      </c>
      <c r="O364">
        <f>(I364*21)/100</f>
      </c>
      <c t="s">
        <v>13</v>
      </c>
    </row>
    <row r="365" spans="1:5" ht="12.75">
      <c r="A365" s="28" t="s">
        <v>39</v>
      </c>
      <c r="E365" s="29" t="s">
        <v>425</v>
      </c>
    </row>
    <row r="366" spans="1:5" ht="51">
      <c r="A366" s="30" t="s">
        <v>41</v>
      </c>
      <c r="E366" s="31" t="s">
        <v>426</v>
      </c>
    </row>
    <row r="367" spans="1:5" ht="12.75">
      <c r="A367" t="s">
        <v>43</v>
      </c>
      <c r="E367" s="29" t="s">
        <v>36</v>
      </c>
    </row>
    <row r="368" spans="1:16" ht="12.75">
      <c r="A368" s="19" t="s">
        <v>34</v>
      </c>
      <c s="23" t="s">
        <v>427</v>
      </c>
      <c s="23" t="s">
        <v>428</v>
      </c>
      <c s="19" t="s">
        <v>36</v>
      </c>
      <c s="24" t="s">
        <v>429</v>
      </c>
      <c s="25" t="s">
        <v>38</v>
      </c>
      <c s="26">
        <v>0.216</v>
      </c>
      <c s="27">
        <v>0</v>
      </c>
      <c s="27">
        <f>ROUND(ROUND(H368,2)*ROUND(G368,3),2)</f>
      </c>
      <c r="O368">
        <f>(I368*21)/100</f>
      </c>
      <c t="s">
        <v>13</v>
      </c>
    </row>
    <row r="369" spans="1:5" ht="25.5">
      <c r="A369" s="28" t="s">
        <v>39</v>
      </c>
      <c r="E369" s="29" t="s">
        <v>430</v>
      </c>
    </row>
    <row r="370" spans="1:5" ht="51">
      <c r="A370" s="30" t="s">
        <v>41</v>
      </c>
      <c r="E370" s="31" t="s">
        <v>431</v>
      </c>
    </row>
    <row r="371" spans="1:5" ht="12.75">
      <c r="A371" t="s">
        <v>43</v>
      </c>
      <c r="E371" s="29" t="s">
        <v>36</v>
      </c>
    </row>
    <row r="372" spans="1:16" ht="12.75">
      <c r="A372" s="19" t="s">
        <v>34</v>
      </c>
      <c s="23" t="s">
        <v>432</v>
      </c>
      <c s="23" t="s">
        <v>433</v>
      </c>
      <c s="19" t="s">
        <v>36</v>
      </c>
      <c s="24" t="s">
        <v>434</v>
      </c>
      <c s="25" t="s">
        <v>397</v>
      </c>
      <c s="26">
        <v>1.44</v>
      </c>
      <c s="27">
        <v>0</v>
      </c>
      <c s="27">
        <f>ROUND(ROUND(H372,2)*ROUND(G372,3),2)</f>
      </c>
      <c r="O372">
        <f>(I372*21)/100</f>
      </c>
      <c t="s">
        <v>13</v>
      </c>
    </row>
    <row r="373" spans="1:5" ht="12.75">
      <c r="A373" s="28" t="s">
        <v>39</v>
      </c>
      <c r="E373" s="29" t="s">
        <v>435</v>
      </c>
    </row>
    <row r="374" spans="1:5" ht="51">
      <c r="A374" s="30" t="s">
        <v>41</v>
      </c>
      <c r="E374" s="31" t="s">
        <v>436</v>
      </c>
    </row>
    <row r="375" spans="1:5" ht="12.75">
      <c r="A375" t="s">
        <v>43</v>
      </c>
      <c r="E375" s="29" t="s">
        <v>36</v>
      </c>
    </row>
    <row r="376" spans="1:16" ht="12.75">
      <c r="A376" s="19" t="s">
        <v>34</v>
      </c>
      <c s="23" t="s">
        <v>437</v>
      </c>
      <c s="23" t="s">
        <v>438</v>
      </c>
      <c s="19" t="s">
        <v>36</v>
      </c>
      <c s="24" t="s">
        <v>439</v>
      </c>
      <c s="25" t="s">
        <v>397</v>
      </c>
      <c s="26">
        <v>1.44</v>
      </c>
      <c s="27">
        <v>0</v>
      </c>
      <c s="27">
        <f>ROUND(ROUND(H376,2)*ROUND(G376,3),2)</f>
      </c>
      <c r="O376">
        <f>(I376*21)/100</f>
      </c>
      <c t="s">
        <v>13</v>
      </c>
    </row>
    <row r="377" spans="1:5" ht="12.75">
      <c r="A377" s="28" t="s">
        <v>39</v>
      </c>
      <c r="E377" s="29" t="s">
        <v>440</v>
      </c>
    </row>
    <row r="378" spans="1:5" ht="51">
      <c r="A378" s="30" t="s">
        <v>41</v>
      </c>
      <c r="E378" s="31" t="s">
        <v>436</v>
      </c>
    </row>
    <row r="379" spans="1:5" ht="12.75">
      <c r="A379" t="s">
        <v>43</v>
      </c>
      <c r="E379" s="29" t="s">
        <v>36</v>
      </c>
    </row>
    <row r="380" spans="1:16" ht="12.75">
      <c r="A380" s="19" t="s">
        <v>34</v>
      </c>
      <c s="23" t="s">
        <v>441</v>
      </c>
      <c s="23" t="s">
        <v>442</v>
      </c>
      <c s="19" t="s">
        <v>36</v>
      </c>
      <c s="24" t="s">
        <v>443</v>
      </c>
      <c s="25" t="s">
        <v>63</v>
      </c>
      <c s="26">
        <v>110</v>
      </c>
      <c s="27">
        <v>0</v>
      </c>
      <c s="27">
        <f>ROUND(ROUND(H380,2)*ROUND(G380,3),2)</f>
      </c>
      <c r="O380">
        <f>(I380*21)/100</f>
      </c>
      <c t="s">
        <v>13</v>
      </c>
    </row>
    <row r="381" spans="1:5" ht="25.5">
      <c r="A381" s="28" t="s">
        <v>39</v>
      </c>
      <c r="E381" s="29" t="s">
        <v>444</v>
      </c>
    </row>
    <row r="382" spans="1:5" ht="38.25">
      <c r="A382" s="30" t="s">
        <v>41</v>
      </c>
      <c r="E382" s="31" t="s">
        <v>445</v>
      </c>
    </row>
    <row r="383" spans="1:5" ht="12.75">
      <c r="A383" t="s">
        <v>43</v>
      </c>
      <c r="E383" s="29" t="s">
        <v>36</v>
      </c>
    </row>
    <row r="384" spans="1:16" ht="12.75">
      <c r="A384" s="19" t="s">
        <v>34</v>
      </c>
      <c s="23" t="s">
        <v>446</v>
      </c>
      <c s="23" t="s">
        <v>447</v>
      </c>
      <c s="19" t="s">
        <v>36</v>
      </c>
      <c s="24" t="s">
        <v>448</v>
      </c>
      <c s="25" t="s">
        <v>63</v>
      </c>
      <c s="26">
        <v>110</v>
      </c>
      <c s="27">
        <v>0</v>
      </c>
      <c s="27">
        <f>ROUND(ROUND(H384,2)*ROUND(G384,3),2)</f>
      </c>
      <c r="O384">
        <f>(I384*21)/100</f>
      </c>
      <c t="s">
        <v>13</v>
      </c>
    </row>
    <row r="385" spans="1:5" ht="12.75">
      <c r="A385" s="28" t="s">
        <v>39</v>
      </c>
      <c r="E385" s="29" t="s">
        <v>448</v>
      </c>
    </row>
    <row r="386" spans="1:5" ht="38.25">
      <c r="A386" s="30" t="s">
        <v>41</v>
      </c>
      <c r="E386" s="31" t="s">
        <v>445</v>
      </c>
    </row>
    <row r="387" spans="1:5" ht="12.75">
      <c r="A387" t="s">
        <v>43</v>
      </c>
      <c r="E387" s="29" t="s">
        <v>36</v>
      </c>
    </row>
    <row r="388" spans="1:16" ht="25.5">
      <c r="A388" s="19" t="s">
        <v>34</v>
      </c>
      <c s="23" t="s">
        <v>449</v>
      </c>
      <c s="23" t="s">
        <v>450</v>
      </c>
      <c s="19" t="s">
        <v>36</v>
      </c>
      <c s="24" t="s">
        <v>451</v>
      </c>
      <c s="25" t="s">
        <v>63</v>
      </c>
      <c s="26">
        <v>110</v>
      </c>
      <c s="27">
        <v>0</v>
      </c>
      <c s="27">
        <f>ROUND(ROUND(H388,2)*ROUND(G388,3),2)</f>
      </c>
      <c r="O388">
        <f>(I388*21)/100</f>
      </c>
      <c t="s">
        <v>13</v>
      </c>
    </row>
    <row r="389" spans="1:5" ht="25.5">
      <c r="A389" s="28" t="s">
        <v>39</v>
      </c>
      <c r="E389" s="29" t="s">
        <v>451</v>
      </c>
    </row>
    <row r="390" spans="1:5" ht="38.25">
      <c r="A390" s="30" t="s">
        <v>41</v>
      </c>
      <c r="E390" s="31" t="s">
        <v>452</v>
      </c>
    </row>
    <row r="391" spans="1:5" ht="12.75">
      <c r="A391" t="s">
        <v>43</v>
      </c>
      <c r="E391" s="29" t="s">
        <v>36</v>
      </c>
    </row>
    <row r="392" spans="1:16" ht="25.5">
      <c r="A392" s="19" t="s">
        <v>34</v>
      </c>
      <c s="23" t="s">
        <v>453</v>
      </c>
      <c s="23" t="s">
        <v>454</v>
      </c>
      <c s="19" t="s">
        <v>36</v>
      </c>
      <c s="24" t="s">
        <v>455</v>
      </c>
      <c s="25" t="s">
        <v>63</v>
      </c>
      <c s="26">
        <v>5</v>
      </c>
      <c s="27">
        <v>0</v>
      </c>
      <c s="27">
        <f>ROUND(ROUND(H392,2)*ROUND(G392,3),2)</f>
      </c>
      <c r="O392">
        <f>(I392*21)/100</f>
      </c>
      <c t="s">
        <v>13</v>
      </c>
    </row>
    <row r="393" spans="1:5" ht="25.5">
      <c r="A393" s="28" t="s">
        <v>39</v>
      </c>
      <c r="E393" s="29" t="s">
        <v>456</v>
      </c>
    </row>
    <row r="394" spans="1:5" ht="38.25">
      <c r="A394" s="30" t="s">
        <v>41</v>
      </c>
      <c r="E394" s="31" t="s">
        <v>457</v>
      </c>
    </row>
    <row r="395" spans="1:5" ht="76.5">
      <c r="A395" t="s">
        <v>43</v>
      </c>
      <c r="E395" s="29" t="s">
        <v>458</v>
      </c>
    </row>
    <row r="396" spans="1:16" ht="12.75">
      <c r="A396" s="19" t="s">
        <v>34</v>
      </c>
      <c s="23" t="s">
        <v>459</v>
      </c>
      <c s="23" t="s">
        <v>460</v>
      </c>
      <c s="19" t="s">
        <v>36</v>
      </c>
      <c s="24" t="s">
        <v>461</v>
      </c>
      <c s="25" t="s">
        <v>63</v>
      </c>
      <c s="26">
        <v>5</v>
      </c>
      <c s="27">
        <v>0</v>
      </c>
      <c s="27">
        <f>ROUND(ROUND(H396,2)*ROUND(G396,3),2)</f>
      </c>
      <c r="O396">
        <f>(I396*21)/100</f>
      </c>
      <c t="s">
        <v>13</v>
      </c>
    </row>
    <row r="397" spans="1:5" ht="12.75">
      <c r="A397" s="28" t="s">
        <v>39</v>
      </c>
      <c r="E397" s="29" t="s">
        <v>461</v>
      </c>
    </row>
    <row r="398" spans="1:5" ht="38.25">
      <c r="A398" s="30" t="s">
        <v>41</v>
      </c>
      <c r="E398" s="31" t="s">
        <v>457</v>
      </c>
    </row>
    <row r="399" spans="1:5" ht="12.75">
      <c r="A399" t="s">
        <v>43</v>
      </c>
      <c r="E399" s="29" t="s">
        <v>36</v>
      </c>
    </row>
    <row r="400" spans="1:16" ht="25.5">
      <c r="A400" s="19" t="s">
        <v>34</v>
      </c>
      <c s="23" t="s">
        <v>462</v>
      </c>
      <c s="23" t="s">
        <v>463</v>
      </c>
      <c s="19" t="s">
        <v>36</v>
      </c>
      <c s="24" t="s">
        <v>464</v>
      </c>
      <c s="25" t="s">
        <v>63</v>
      </c>
      <c s="26">
        <v>13</v>
      </c>
      <c s="27">
        <v>0</v>
      </c>
      <c s="27">
        <f>ROUND(ROUND(H400,2)*ROUND(G400,3),2)</f>
      </c>
      <c r="O400">
        <f>(I400*21)/100</f>
      </c>
      <c t="s">
        <v>13</v>
      </c>
    </row>
    <row r="401" spans="1:5" ht="25.5">
      <c r="A401" s="28" t="s">
        <v>39</v>
      </c>
      <c r="E401" s="29" t="s">
        <v>465</v>
      </c>
    </row>
    <row r="402" spans="1:5" ht="38.25">
      <c r="A402" s="30" t="s">
        <v>41</v>
      </c>
      <c r="E402" s="31" t="s">
        <v>466</v>
      </c>
    </row>
    <row r="403" spans="1:5" ht="76.5">
      <c r="A403" t="s">
        <v>43</v>
      </c>
      <c r="E403" s="29" t="s">
        <v>458</v>
      </c>
    </row>
    <row r="404" spans="1:16" ht="12.75">
      <c r="A404" s="19" t="s">
        <v>34</v>
      </c>
      <c s="23" t="s">
        <v>467</v>
      </c>
      <c s="23" t="s">
        <v>468</v>
      </c>
      <c s="19" t="s">
        <v>36</v>
      </c>
      <c s="24" t="s">
        <v>469</v>
      </c>
      <c s="25" t="s">
        <v>63</v>
      </c>
      <c s="26">
        <v>13</v>
      </c>
      <c s="27">
        <v>0</v>
      </c>
      <c s="27">
        <f>ROUND(ROUND(H404,2)*ROUND(G404,3),2)</f>
      </c>
      <c r="O404">
        <f>(I404*21)/100</f>
      </c>
      <c t="s">
        <v>13</v>
      </c>
    </row>
    <row r="405" spans="1:5" ht="12.75">
      <c r="A405" s="28" t="s">
        <v>39</v>
      </c>
      <c r="E405" s="29" t="s">
        <v>469</v>
      </c>
    </row>
    <row r="406" spans="1:5" ht="38.25">
      <c r="A406" s="30" t="s">
        <v>41</v>
      </c>
      <c r="E406" s="31" t="s">
        <v>466</v>
      </c>
    </row>
    <row r="407" spans="1:5" ht="12.75">
      <c r="A407" t="s">
        <v>43</v>
      </c>
      <c r="E407" s="29" t="s">
        <v>36</v>
      </c>
    </row>
    <row r="408" spans="1:16" ht="25.5">
      <c r="A408" s="19" t="s">
        <v>34</v>
      </c>
      <c s="23" t="s">
        <v>470</v>
      </c>
      <c s="23" t="s">
        <v>471</v>
      </c>
      <c s="19" t="s">
        <v>36</v>
      </c>
      <c s="24" t="s">
        <v>472</v>
      </c>
      <c s="25" t="s">
        <v>55</v>
      </c>
      <c s="26">
        <v>1</v>
      </c>
      <c s="27">
        <v>0</v>
      </c>
      <c s="27">
        <f>ROUND(ROUND(H408,2)*ROUND(G408,3),2)</f>
      </c>
      <c r="O408">
        <f>(I408*21)/100</f>
      </c>
      <c t="s">
        <v>13</v>
      </c>
    </row>
    <row r="409" spans="1:5" ht="25.5">
      <c r="A409" s="28" t="s">
        <v>39</v>
      </c>
      <c r="E409" s="29" t="s">
        <v>473</v>
      </c>
    </row>
    <row r="410" spans="1:5" ht="38.25">
      <c r="A410" s="30" t="s">
        <v>41</v>
      </c>
      <c r="E410" s="31" t="s">
        <v>474</v>
      </c>
    </row>
    <row r="411" spans="1:5" ht="12.75">
      <c r="A411" t="s">
        <v>43</v>
      </c>
      <c r="E411" s="29" t="s">
        <v>36</v>
      </c>
    </row>
    <row r="412" spans="1:16" ht="25.5">
      <c r="A412" s="19" t="s">
        <v>34</v>
      </c>
      <c s="23" t="s">
        <v>475</v>
      </c>
      <c s="23" t="s">
        <v>423</v>
      </c>
      <c s="19" t="s">
        <v>13</v>
      </c>
      <c s="24" t="s">
        <v>424</v>
      </c>
      <c s="25" t="s">
        <v>55</v>
      </c>
      <c s="26">
        <v>6</v>
      </c>
      <c s="27">
        <v>0</v>
      </c>
      <c s="27">
        <f>ROUND(ROUND(H412,2)*ROUND(G412,3),2)</f>
      </c>
      <c r="O412">
        <f>(I412*21)/100</f>
      </c>
      <c t="s">
        <v>13</v>
      </c>
    </row>
    <row r="413" spans="1:5" ht="12.75">
      <c r="A413" s="28" t="s">
        <v>39</v>
      </c>
      <c r="E413" s="29" t="s">
        <v>425</v>
      </c>
    </row>
    <row r="414" spans="1:5" ht="51">
      <c r="A414" s="30" t="s">
        <v>41</v>
      </c>
      <c r="E414" s="31" t="s">
        <v>476</v>
      </c>
    </row>
    <row r="415" spans="1:5" ht="12.75">
      <c r="A415" t="s">
        <v>43</v>
      </c>
      <c r="E415" s="29" t="s">
        <v>36</v>
      </c>
    </row>
    <row r="416" spans="1:18" ht="12.75" customHeight="1">
      <c r="A416" s="5" t="s">
        <v>32</v>
      </c>
      <c s="5"/>
      <c s="34" t="s">
        <v>29</v>
      </c>
      <c s="5"/>
      <c s="21" t="s">
        <v>477</v>
      </c>
      <c s="5"/>
      <c s="5"/>
      <c s="5"/>
      <c s="35">
        <f>0+Q416</f>
      </c>
      <c r="O416">
        <f>0+R416</f>
      </c>
      <c r="Q416">
        <f>0+I417+I421</f>
      </c>
      <c>
        <f>0+O417+O421</f>
      </c>
    </row>
    <row r="417" spans="1:16" ht="25.5">
      <c r="A417" s="19" t="s">
        <v>34</v>
      </c>
      <c s="23" t="s">
        <v>11</v>
      </c>
      <c s="23" t="s">
        <v>478</v>
      </c>
      <c s="19" t="s">
        <v>36</v>
      </c>
      <c s="24" t="s">
        <v>479</v>
      </c>
      <c s="25" t="s">
        <v>63</v>
      </c>
      <c s="26">
        <v>315</v>
      </c>
      <c s="27">
        <v>0</v>
      </c>
      <c s="27">
        <f>ROUND(ROUND(H417,2)*ROUND(G417,3),2)</f>
      </c>
      <c r="O417">
        <f>(I417*21)/100</f>
      </c>
      <c t="s">
        <v>13</v>
      </c>
    </row>
    <row r="418" spans="1:5" ht="25.5">
      <c r="A418" s="28" t="s">
        <v>39</v>
      </c>
      <c r="E418" s="29" t="s">
        <v>480</v>
      </c>
    </row>
    <row r="419" spans="1:5" ht="38.25">
      <c r="A419" s="30" t="s">
        <v>41</v>
      </c>
      <c r="E419" s="31" t="s">
        <v>481</v>
      </c>
    </row>
    <row r="420" spans="1:5" ht="12.75">
      <c r="A420" t="s">
        <v>43</v>
      </c>
      <c r="E420" s="29" t="s">
        <v>482</v>
      </c>
    </row>
    <row r="421" spans="1:16" ht="25.5">
      <c r="A421" s="19" t="s">
        <v>34</v>
      </c>
      <c s="23" t="s">
        <v>23</v>
      </c>
      <c s="23" t="s">
        <v>483</v>
      </c>
      <c s="19" t="s">
        <v>36</v>
      </c>
      <c s="24" t="s">
        <v>484</v>
      </c>
      <c s="25" t="s">
        <v>63</v>
      </c>
      <c s="26">
        <v>315</v>
      </c>
      <c s="27">
        <v>0</v>
      </c>
      <c s="27">
        <f>ROUND(ROUND(H421,2)*ROUND(G421,3),2)</f>
      </c>
      <c r="O421">
        <f>(I421*21)/100</f>
      </c>
      <c t="s">
        <v>13</v>
      </c>
    </row>
    <row r="422" spans="1:5" ht="38.25">
      <c r="A422" s="28" t="s">
        <v>39</v>
      </c>
      <c r="E422" s="29" t="s">
        <v>485</v>
      </c>
    </row>
    <row r="423" spans="1:5" ht="38.25">
      <c r="A423" s="30" t="s">
        <v>41</v>
      </c>
      <c r="E423" s="31" t="s">
        <v>481</v>
      </c>
    </row>
    <row r="424" spans="1:5" ht="25.5">
      <c r="A424" t="s">
        <v>43</v>
      </c>
      <c r="E424" s="29" t="s">
        <v>486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0+O9</f>
      </c>
      <c t="s">
        <v>12</v>
      </c>
    </row>
    <row r="3" spans="1:16" ht="15" customHeight="1">
      <c r="A3" t="s">
        <v>1</v>
      </c>
      <c s="8" t="s">
        <v>3</v>
      </c>
      <c s="9" t="s">
        <v>4</v>
      </c>
      <c s="1"/>
      <c s="10" t="s">
        <v>5</v>
      </c>
      <c s="1"/>
      <c s="4"/>
      <c s="3" t="s">
        <v>491</v>
      </c>
      <c s="36">
        <f>0+I9</f>
      </c>
      <c r="O3" t="s">
        <v>8</v>
      </c>
      <c t="s">
        <v>13</v>
      </c>
    </row>
    <row r="4" spans="1:16" ht="15" customHeight="1">
      <c r="A4" t="s">
        <v>6</v>
      </c>
      <c s="8" t="s">
        <v>487</v>
      </c>
      <c s="9" t="s">
        <v>488</v>
      </c>
      <c s="1"/>
      <c s="10" t="s">
        <v>489</v>
      </c>
      <c s="1"/>
      <c s="1"/>
      <c s="7"/>
      <c s="7"/>
      <c r="O4" t="s">
        <v>9</v>
      </c>
      <c t="s">
        <v>13</v>
      </c>
    </row>
    <row r="5" spans="1:16" ht="12.75" customHeight="1">
      <c r="A5" t="s">
        <v>490</v>
      </c>
      <c s="12" t="s">
        <v>7</v>
      </c>
      <c s="13" t="s">
        <v>491</v>
      </c>
      <c s="5"/>
      <c s="14" t="s">
        <v>492</v>
      </c>
      <c s="5"/>
      <c s="5"/>
      <c s="5"/>
      <c s="5"/>
      <c r="O5" t="s">
        <v>10</v>
      </c>
      <c t="s">
        <v>13</v>
      </c>
    </row>
    <row r="6" spans="1:9" ht="12.75" customHeight="1">
      <c r="A6" s="11" t="s">
        <v>16</v>
      </c>
      <c s="11" t="s">
        <v>18</v>
      </c>
      <c s="11" t="s">
        <v>20</v>
      </c>
      <c s="11" t="s">
        <v>21</v>
      </c>
      <c s="11" t="s">
        <v>22</v>
      </c>
      <c s="11" t="s">
        <v>24</v>
      </c>
      <c s="11" t="s">
        <v>26</v>
      </c>
      <c s="11" t="s">
        <v>27</v>
      </c>
      <c s="11"/>
    </row>
    <row r="7" spans="1:9" ht="12.75" customHeight="1">
      <c r="A7" s="11"/>
      <c s="11"/>
      <c s="11"/>
      <c s="11"/>
      <c s="11"/>
      <c s="11"/>
      <c s="11"/>
      <c s="11" t="s">
        <v>28</v>
      </c>
      <c s="11" t="s">
        <v>30</v>
      </c>
    </row>
    <row r="8" spans="1:9" ht="12.75" customHeight="1">
      <c r="A8" s="11" t="s">
        <v>17</v>
      </c>
      <c s="11" t="s">
        <v>19</v>
      </c>
      <c s="11" t="s">
        <v>13</v>
      </c>
      <c s="11" t="s">
        <v>11</v>
      </c>
      <c s="11" t="s">
        <v>23</v>
      </c>
      <c s="11" t="s">
        <v>25</v>
      </c>
      <c s="11" t="s">
        <v>12</v>
      </c>
      <c s="11" t="s">
        <v>29</v>
      </c>
      <c s="11" t="s">
        <v>31</v>
      </c>
    </row>
    <row r="9" spans="1:18" ht="12.75" customHeight="1">
      <c r="A9" s="15" t="s">
        <v>32</v>
      </c>
      <c s="15"/>
      <c s="20" t="s">
        <v>17</v>
      </c>
      <c s="15"/>
      <c s="21" t="s">
        <v>493</v>
      </c>
      <c s="15"/>
      <c s="15"/>
      <c s="15"/>
      <c s="22">
        <f>0+Q9</f>
      </c>
      <c r="O9">
        <f>0+R9</f>
      </c>
      <c r="Q9">
        <f>0+I10+I14+I18+I22</f>
      </c>
      <c>
        <f>0+O10+O14+O18+O22</f>
      </c>
    </row>
    <row r="10" spans="1:16" ht="12.75">
      <c r="A10" s="19" t="s">
        <v>34</v>
      </c>
      <c s="23" t="s">
        <v>13</v>
      </c>
      <c s="23" t="s">
        <v>494</v>
      </c>
      <c s="19" t="s">
        <v>36</v>
      </c>
      <c s="24" t="s">
        <v>495</v>
      </c>
      <c s="25" t="s">
        <v>496</v>
      </c>
      <c s="26">
        <v>1</v>
      </c>
      <c s="27">
        <v>0</v>
      </c>
      <c s="27">
        <f>ROUND(ROUND(H10,2)*ROUND(G10,3),2)</f>
      </c>
      <c r="O10">
        <f>(I10*21)/100</f>
      </c>
      <c t="s">
        <v>13</v>
      </c>
    </row>
    <row r="11" spans="1:5" ht="25.5">
      <c r="A11" s="28" t="s">
        <v>39</v>
      </c>
      <c r="E11" s="29" t="s">
        <v>497</v>
      </c>
    </row>
    <row r="12" spans="1:5" ht="12.75">
      <c r="A12" s="30" t="s">
        <v>41</v>
      </c>
      <c r="E12" s="31" t="s">
        <v>36</v>
      </c>
    </row>
    <row r="13" spans="1:5" ht="12.75">
      <c r="A13" t="s">
        <v>43</v>
      </c>
      <c r="E13" s="29" t="s">
        <v>498</v>
      </c>
    </row>
    <row r="14" spans="1:16" ht="12.75">
      <c r="A14" s="19" t="s">
        <v>34</v>
      </c>
      <c s="23" t="s">
        <v>11</v>
      </c>
      <c s="23" t="s">
        <v>499</v>
      </c>
      <c s="19" t="s">
        <v>36</v>
      </c>
      <c s="24" t="s">
        <v>500</v>
      </c>
      <c s="25" t="s">
        <v>496</v>
      </c>
      <c s="26">
        <v>1</v>
      </c>
      <c s="27">
        <v>0</v>
      </c>
      <c s="27">
        <f>ROUND(ROUND(H14,2)*ROUND(G14,3),2)</f>
      </c>
      <c r="O14">
        <f>(I14*21)/100</f>
      </c>
      <c t="s">
        <v>13</v>
      </c>
    </row>
    <row r="15" spans="1:5" ht="12.75">
      <c r="A15" s="28" t="s">
        <v>39</v>
      </c>
      <c r="E15" s="29" t="s">
        <v>501</v>
      </c>
    </row>
    <row r="16" spans="1:5" ht="12.75">
      <c r="A16" s="30" t="s">
        <v>41</v>
      </c>
      <c r="E16" s="31" t="s">
        <v>36</v>
      </c>
    </row>
    <row r="17" spans="1:5" ht="12.75">
      <c r="A17" t="s">
        <v>43</v>
      </c>
      <c r="E17" s="29" t="s">
        <v>498</v>
      </c>
    </row>
    <row r="18" spans="1:16" ht="12.75">
      <c r="A18" s="19" t="s">
        <v>34</v>
      </c>
      <c s="23" t="s">
        <v>23</v>
      </c>
      <c s="23" t="s">
        <v>502</v>
      </c>
      <c s="19" t="s">
        <v>36</v>
      </c>
      <c s="24" t="s">
        <v>503</v>
      </c>
      <c s="25" t="s">
        <v>496</v>
      </c>
      <c s="26">
        <v>1</v>
      </c>
      <c s="27">
        <v>0</v>
      </c>
      <c s="27">
        <f>ROUND(ROUND(H18,2)*ROUND(G18,3),2)</f>
      </c>
      <c r="O18">
        <f>(I18*21)/100</f>
      </c>
      <c t="s">
        <v>13</v>
      </c>
    </row>
    <row r="19" spans="1:5" ht="12.75">
      <c r="A19" s="28" t="s">
        <v>39</v>
      </c>
      <c r="E19" s="29" t="s">
        <v>504</v>
      </c>
    </row>
    <row r="20" spans="1:5" ht="12.75">
      <c r="A20" s="30" t="s">
        <v>41</v>
      </c>
      <c r="E20" s="31" t="s">
        <v>36</v>
      </c>
    </row>
    <row r="21" spans="1:5" ht="63.75">
      <c r="A21" t="s">
        <v>43</v>
      </c>
      <c r="E21" s="29" t="s">
        <v>505</v>
      </c>
    </row>
    <row r="22" spans="1:16" ht="12.75">
      <c r="A22" s="19" t="s">
        <v>34</v>
      </c>
      <c s="23" t="s">
        <v>25</v>
      </c>
      <c s="23" t="s">
        <v>506</v>
      </c>
      <c s="19" t="s">
        <v>36</v>
      </c>
      <c s="24" t="s">
        <v>507</v>
      </c>
      <c s="25" t="s">
        <v>496</v>
      </c>
      <c s="26">
        <v>1</v>
      </c>
      <c s="27">
        <v>0</v>
      </c>
      <c s="27">
        <f>ROUND(ROUND(H22,2)*ROUND(G22,3),2)</f>
      </c>
      <c r="O22">
        <f>(I22*21)/100</f>
      </c>
      <c t="s">
        <v>13</v>
      </c>
    </row>
    <row r="23" spans="1:5" ht="12.75">
      <c r="A23" s="28" t="s">
        <v>39</v>
      </c>
      <c r="E23" s="29" t="s">
        <v>508</v>
      </c>
    </row>
    <row r="24" spans="1:5" ht="12.75">
      <c r="A24" s="30" t="s">
        <v>41</v>
      </c>
      <c r="E24" s="31" t="s">
        <v>36</v>
      </c>
    </row>
    <row r="25" spans="1:5" ht="63.75">
      <c r="A25" t="s">
        <v>43</v>
      </c>
      <c r="E25" s="29" t="s">
        <v>509</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0+O9</f>
      </c>
      <c t="s">
        <v>12</v>
      </c>
    </row>
    <row r="3" spans="1:16" ht="15" customHeight="1">
      <c r="A3" t="s">
        <v>1</v>
      </c>
      <c s="8" t="s">
        <v>3</v>
      </c>
      <c s="9" t="s">
        <v>4</v>
      </c>
      <c s="1"/>
      <c s="10" t="s">
        <v>5</v>
      </c>
      <c s="1"/>
      <c s="4"/>
      <c s="3" t="s">
        <v>510</v>
      </c>
      <c s="36">
        <f>0+I9</f>
      </c>
      <c r="O3" t="s">
        <v>8</v>
      </c>
      <c t="s">
        <v>13</v>
      </c>
    </row>
    <row r="4" spans="1:16" ht="15" customHeight="1">
      <c r="A4" t="s">
        <v>6</v>
      </c>
      <c s="8" t="s">
        <v>487</v>
      </c>
      <c s="9" t="s">
        <v>488</v>
      </c>
      <c s="1"/>
      <c s="10" t="s">
        <v>489</v>
      </c>
      <c s="1"/>
      <c s="1"/>
      <c s="7"/>
      <c s="7"/>
      <c r="O4" t="s">
        <v>9</v>
      </c>
      <c t="s">
        <v>13</v>
      </c>
    </row>
    <row r="5" spans="1:16" ht="12.75" customHeight="1">
      <c r="A5" t="s">
        <v>490</v>
      </c>
      <c s="12" t="s">
        <v>7</v>
      </c>
      <c s="13" t="s">
        <v>510</v>
      </c>
      <c s="5"/>
      <c s="14" t="s">
        <v>492</v>
      </c>
      <c s="5"/>
      <c s="5"/>
      <c s="5"/>
      <c s="5"/>
      <c r="O5" t="s">
        <v>10</v>
      </c>
      <c t="s">
        <v>13</v>
      </c>
    </row>
    <row r="6" spans="1:9" ht="12.75" customHeight="1">
      <c r="A6" s="11" t="s">
        <v>16</v>
      </c>
      <c s="11" t="s">
        <v>18</v>
      </c>
      <c s="11" t="s">
        <v>20</v>
      </c>
      <c s="11" t="s">
        <v>21</v>
      </c>
      <c s="11" t="s">
        <v>22</v>
      </c>
      <c s="11" t="s">
        <v>24</v>
      </c>
      <c s="11" t="s">
        <v>26</v>
      </c>
      <c s="11" t="s">
        <v>27</v>
      </c>
      <c s="11"/>
    </row>
    <row r="7" spans="1:9" ht="12.75" customHeight="1">
      <c r="A7" s="11"/>
      <c s="11"/>
      <c s="11"/>
      <c s="11"/>
      <c s="11"/>
      <c s="11"/>
      <c s="11"/>
      <c s="11" t="s">
        <v>28</v>
      </c>
      <c s="11" t="s">
        <v>30</v>
      </c>
    </row>
    <row r="8" spans="1:9" ht="12.75" customHeight="1">
      <c r="A8" s="11" t="s">
        <v>17</v>
      </c>
      <c s="11" t="s">
        <v>19</v>
      </c>
      <c s="11" t="s">
        <v>13</v>
      </c>
      <c s="11" t="s">
        <v>11</v>
      </c>
      <c s="11" t="s">
        <v>23</v>
      </c>
      <c s="11" t="s">
        <v>25</v>
      </c>
      <c s="11" t="s">
        <v>12</v>
      </c>
      <c s="11" t="s">
        <v>29</v>
      </c>
      <c s="11" t="s">
        <v>31</v>
      </c>
    </row>
    <row r="9" spans="1:18" ht="12.75" customHeight="1">
      <c r="A9" s="15" t="s">
        <v>32</v>
      </c>
      <c s="15"/>
      <c s="20" t="s">
        <v>17</v>
      </c>
      <c s="15"/>
      <c s="21" t="s">
        <v>493</v>
      </c>
      <c s="15"/>
      <c s="15"/>
      <c s="15"/>
      <c s="22">
        <f>0+Q9</f>
      </c>
      <c r="O9">
        <f>0+R9</f>
      </c>
      <c r="Q9">
        <f>0+I10+I14+I18+I22+I26+I30+I34+I38+I42+I46+I50+I54+I58</f>
      </c>
      <c>
        <f>0+O10+O14+O18+O22+O26+O30+O34+O38+O42+O46+O50+O54+O58</f>
      </c>
    </row>
    <row r="10" spans="1:16" ht="25.5">
      <c r="A10" s="19" t="s">
        <v>34</v>
      </c>
      <c s="23" t="s">
        <v>19</v>
      </c>
      <c s="23" t="s">
        <v>511</v>
      </c>
      <c s="19" t="s">
        <v>512</v>
      </c>
      <c s="24" t="s">
        <v>513</v>
      </c>
      <c s="25" t="s">
        <v>496</v>
      </c>
      <c s="26">
        <v>1</v>
      </c>
      <c s="27">
        <v>0</v>
      </c>
      <c s="27">
        <f>ROUND(ROUND(H10,2)*ROUND(G10,3),2)</f>
      </c>
      <c r="O10">
        <f>(I10*21)/100</f>
      </c>
      <c t="s">
        <v>13</v>
      </c>
    </row>
    <row r="11" spans="1:5" ht="12.75">
      <c r="A11" s="28" t="s">
        <v>39</v>
      </c>
      <c r="E11" s="29" t="s">
        <v>36</v>
      </c>
    </row>
    <row r="12" spans="1:5" ht="12.75">
      <c r="A12" s="30" t="s">
        <v>41</v>
      </c>
      <c r="E12" s="31" t="s">
        <v>36</v>
      </c>
    </row>
    <row r="13" spans="1:5" ht="12.75">
      <c r="A13" t="s">
        <v>43</v>
      </c>
      <c r="E13" s="29" t="s">
        <v>36</v>
      </c>
    </row>
    <row r="14" spans="1:16" ht="12.75">
      <c r="A14" s="19" t="s">
        <v>34</v>
      </c>
      <c s="23" t="s">
        <v>13</v>
      </c>
      <c s="23" t="s">
        <v>514</v>
      </c>
      <c s="19" t="s">
        <v>512</v>
      </c>
      <c s="24" t="s">
        <v>515</v>
      </c>
      <c s="25" t="s">
        <v>496</v>
      </c>
      <c s="26">
        <v>1</v>
      </c>
      <c s="27">
        <v>0</v>
      </c>
      <c s="27">
        <f>ROUND(ROUND(H14,2)*ROUND(G14,3),2)</f>
      </c>
      <c r="O14">
        <f>(I14*21)/100</f>
      </c>
      <c t="s">
        <v>13</v>
      </c>
    </row>
    <row r="15" spans="1:5" ht="12.75">
      <c r="A15" s="28" t="s">
        <v>39</v>
      </c>
      <c r="E15" s="29" t="s">
        <v>36</v>
      </c>
    </row>
    <row r="16" spans="1:5" ht="12.75">
      <c r="A16" s="30" t="s">
        <v>41</v>
      </c>
      <c r="E16" s="31" t="s">
        <v>36</v>
      </c>
    </row>
    <row r="17" spans="1:5" ht="12.75">
      <c r="A17" t="s">
        <v>43</v>
      </c>
      <c r="E17" s="29" t="s">
        <v>36</v>
      </c>
    </row>
    <row r="18" spans="1:16" ht="12.75">
      <c r="A18" s="19" t="s">
        <v>34</v>
      </c>
      <c s="23" t="s">
        <v>11</v>
      </c>
      <c s="23" t="s">
        <v>516</v>
      </c>
      <c s="19" t="s">
        <v>512</v>
      </c>
      <c s="24" t="s">
        <v>517</v>
      </c>
      <c s="25" t="s">
        <v>496</v>
      </c>
      <c s="26">
        <v>1</v>
      </c>
      <c s="27">
        <v>0</v>
      </c>
      <c s="27">
        <f>ROUND(ROUND(H18,2)*ROUND(G18,3),2)</f>
      </c>
      <c r="O18">
        <f>(I18*21)/100</f>
      </c>
      <c t="s">
        <v>13</v>
      </c>
    </row>
    <row r="19" spans="1:5" ht="12.75">
      <c r="A19" s="28" t="s">
        <v>39</v>
      </c>
      <c r="E19" s="29" t="s">
        <v>36</v>
      </c>
    </row>
    <row r="20" spans="1:5" ht="12.75">
      <c r="A20" s="30" t="s">
        <v>41</v>
      </c>
      <c r="E20" s="31" t="s">
        <v>36</v>
      </c>
    </row>
    <row r="21" spans="1:5" ht="12.75">
      <c r="A21" t="s">
        <v>43</v>
      </c>
      <c r="E21" s="29" t="s">
        <v>36</v>
      </c>
    </row>
    <row r="22" spans="1:16" ht="25.5">
      <c r="A22" s="19" t="s">
        <v>34</v>
      </c>
      <c s="23" t="s">
        <v>23</v>
      </c>
      <c s="23" t="s">
        <v>518</v>
      </c>
      <c s="19" t="s">
        <v>512</v>
      </c>
      <c s="24" t="s">
        <v>519</v>
      </c>
      <c s="25" t="s">
        <v>496</v>
      </c>
      <c s="26">
        <v>1</v>
      </c>
      <c s="27">
        <v>0</v>
      </c>
      <c s="27">
        <f>ROUND(ROUND(H22,2)*ROUND(G22,3),2)</f>
      </c>
      <c r="O22">
        <f>(I22*21)/100</f>
      </c>
      <c t="s">
        <v>13</v>
      </c>
    </row>
    <row r="23" spans="1:5" ht="12.75">
      <c r="A23" s="28" t="s">
        <v>39</v>
      </c>
      <c r="E23" s="29" t="s">
        <v>36</v>
      </c>
    </row>
    <row r="24" spans="1:5" ht="12.75">
      <c r="A24" s="30" t="s">
        <v>41</v>
      </c>
      <c r="E24" s="31" t="s">
        <v>36</v>
      </c>
    </row>
    <row r="25" spans="1:5" ht="12.75">
      <c r="A25" t="s">
        <v>43</v>
      </c>
      <c r="E25" s="29" t="s">
        <v>36</v>
      </c>
    </row>
    <row r="26" spans="1:16" ht="25.5">
      <c r="A26" s="19" t="s">
        <v>34</v>
      </c>
      <c s="23" t="s">
        <v>25</v>
      </c>
      <c s="23" t="s">
        <v>520</v>
      </c>
      <c s="19" t="s">
        <v>512</v>
      </c>
      <c s="24" t="s">
        <v>521</v>
      </c>
      <c s="25" t="s">
        <v>496</v>
      </c>
      <c s="26">
        <v>1</v>
      </c>
      <c s="27">
        <v>0</v>
      </c>
      <c s="27">
        <f>ROUND(ROUND(H26,2)*ROUND(G26,3),2)</f>
      </c>
      <c r="O26">
        <f>(I26*21)/100</f>
      </c>
      <c t="s">
        <v>13</v>
      </c>
    </row>
    <row r="27" spans="1:5" ht="12.75">
      <c r="A27" s="28" t="s">
        <v>39</v>
      </c>
      <c r="E27" s="29" t="s">
        <v>36</v>
      </c>
    </row>
    <row r="28" spans="1:5" ht="12.75">
      <c r="A28" s="30" t="s">
        <v>41</v>
      </c>
      <c r="E28" s="31" t="s">
        <v>36</v>
      </c>
    </row>
    <row r="29" spans="1:5" ht="12.75">
      <c r="A29" t="s">
        <v>43</v>
      </c>
      <c r="E29" s="29" t="s">
        <v>36</v>
      </c>
    </row>
    <row r="30" spans="1:16" ht="25.5">
      <c r="A30" s="19" t="s">
        <v>34</v>
      </c>
      <c s="23" t="s">
        <v>12</v>
      </c>
      <c s="23" t="s">
        <v>522</v>
      </c>
      <c s="19" t="s">
        <v>512</v>
      </c>
      <c s="24" t="s">
        <v>523</v>
      </c>
      <c s="25" t="s">
        <v>496</v>
      </c>
      <c s="26">
        <v>1</v>
      </c>
      <c s="27">
        <v>0</v>
      </c>
      <c s="27">
        <f>ROUND(ROUND(H30,2)*ROUND(G30,3),2)</f>
      </c>
      <c r="O30">
        <f>(I30*21)/100</f>
      </c>
      <c t="s">
        <v>13</v>
      </c>
    </row>
    <row r="31" spans="1:5" ht="12.75">
      <c r="A31" s="28" t="s">
        <v>39</v>
      </c>
      <c r="E31" s="29" t="s">
        <v>36</v>
      </c>
    </row>
    <row r="32" spans="1:5" ht="12.75">
      <c r="A32" s="30" t="s">
        <v>41</v>
      </c>
      <c r="E32" s="31" t="s">
        <v>36</v>
      </c>
    </row>
    <row r="33" spans="1:5" ht="12.75">
      <c r="A33" t="s">
        <v>43</v>
      </c>
      <c r="E33" s="29" t="s">
        <v>36</v>
      </c>
    </row>
    <row r="34" spans="1:16" ht="25.5">
      <c r="A34" s="19" t="s">
        <v>34</v>
      </c>
      <c s="23" t="s">
        <v>29</v>
      </c>
      <c s="23" t="s">
        <v>524</v>
      </c>
      <c s="19" t="s">
        <v>512</v>
      </c>
      <c s="24" t="s">
        <v>525</v>
      </c>
      <c s="25" t="s">
        <v>496</v>
      </c>
      <c s="26">
        <v>1</v>
      </c>
      <c s="27">
        <v>0</v>
      </c>
      <c s="27">
        <f>ROUND(ROUND(H34,2)*ROUND(G34,3),2)</f>
      </c>
      <c r="O34">
        <f>(I34*21)/100</f>
      </c>
      <c t="s">
        <v>13</v>
      </c>
    </row>
    <row r="35" spans="1:5" ht="12.75">
      <c r="A35" s="28" t="s">
        <v>39</v>
      </c>
      <c r="E35" s="29" t="s">
        <v>36</v>
      </c>
    </row>
    <row r="36" spans="1:5" ht="12.75">
      <c r="A36" s="30" t="s">
        <v>41</v>
      </c>
      <c r="E36" s="31" t="s">
        <v>36</v>
      </c>
    </row>
    <row r="37" spans="1:5" ht="12.75">
      <c r="A37" t="s">
        <v>43</v>
      </c>
      <c r="E37" s="29" t="s">
        <v>36</v>
      </c>
    </row>
    <row r="38" spans="1:16" ht="12.75">
      <c r="A38" s="19" t="s">
        <v>34</v>
      </c>
      <c s="23" t="s">
        <v>77</v>
      </c>
      <c s="23" t="s">
        <v>526</v>
      </c>
      <c s="19" t="s">
        <v>512</v>
      </c>
      <c s="24" t="s">
        <v>527</v>
      </c>
      <c s="25" t="s">
        <v>496</v>
      </c>
      <c s="26">
        <v>1</v>
      </c>
      <c s="27">
        <v>0</v>
      </c>
      <c s="27">
        <f>ROUND(ROUND(H38,2)*ROUND(G38,3),2)</f>
      </c>
      <c r="O38">
        <f>(I38*21)/100</f>
      </c>
      <c t="s">
        <v>13</v>
      </c>
    </row>
    <row r="39" spans="1:5" ht="12.75">
      <c r="A39" s="28" t="s">
        <v>39</v>
      </c>
      <c r="E39" s="29" t="s">
        <v>36</v>
      </c>
    </row>
    <row r="40" spans="1:5" ht="12.75">
      <c r="A40" s="30" t="s">
        <v>41</v>
      </c>
      <c r="E40" s="31" t="s">
        <v>36</v>
      </c>
    </row>
    <row r="41" spans="1:5" ht="12.75">
      <c r="A41" t="s">
        <v>43</v>
      </c>
      <c r="E41" s="29" t="s">
        <v>36</v>
      </c>
    </row>
    <row r="42" spans="1:16" ht="25.5">
      <c r="A42" s="19" t="s">
        <v>34</v>
      </c>
      <c s="23" t="s">
        <v>91</v>
      </c>
      <c s="23" t="s">
        <v>528</v>
      </c>
      <c s="19" t="s">
        <v>512</v>
      </c>
      <c s="24" t="s">
        <v>529</v>
      </c>
      <c s="25" t="s">
        <v>496</v>
      </c>
      <c s="26">
        <v>1</v>
      </c>
      <c s="27">
        <v>0</v>
      </c>
      <c s="27">
        <f>ROUND(ROUND(H42,2)*ROUND(G42,3),2)</f>
      </c>
      <c r="O42">
        <f>(I42*21)/100</f>
      </c>
      <c t="s">
        <v>13</v>
      </c>
    </row>
    <row r="43" spans="1:5" ht="12.75">
      <c r="A43" s="28" t="s">
        <v>39</v>
      </c>
      <c r="E43" s="29" t="s">
        <v>36</v>
      </c>
    </row>
    <row r="44" spans="1:5" ht="12.75">
      <c r="A44" s="30" t="s">
        <v>41</v>
      </c>
      <c r="E44" s="31" t="s">
        <v>36</v>
      </c>
    </row>
    <row r="45" spans="1:5" ht="12.75">
      <c r="A45" t="s">
        <v>43</v>
      </c>
      <c r="E45" s="29" t="s">
        <v>36</v>
      </c>
    </row>
    <row r="46" spans="1:16" ht="12.75">
      <c r="A46" s="19" t="s">
        <v>34</v>
      </c>
      <c s="23" t="s">
        <v>95</v>
      </c>
      <c s="23" t="s">
        <v>530</v>
      </c>
      <c s="19" t="s">
        <v>512</v>
      </c>
      <c s="24" t="s">
        <v>531</v>
      </c>
      <c s="25" t="s">
        <v>496</v>
      </c>
      <c s="26">
        <v>1</v>
      </c>
      <c s="27">
        <v>0</v>
      </c>
      <c s="27">
        <f>ROUND(ROUND(H46,2)*ROUND(G46,3),2)</f>
      </c>
      <c r="O46">
        <f>(I46*21)/100</f>
      </c>
      <c t="s">
        <v>13</v>
      </c>
    </row>
    <row r="47" spans="1:5" ht="12.75">
      <c r="A47" s="28" t="s">
        <v>39</v>
      </c>
      <c r="E47" s="29" t="s">
        <v>36</v>
      </c>
    </row>
    <row r="48" spans="1:5" ht="12.75">
      <c r="A48" s="30" t="s">
        <v>41</v>
      </c>
      <c r="E48" s="31" t="s">
        <v>36</v>
      </c>
    </row>
    <row r="49" spans="1:5" ht="12.75">
      <c r="A49" t="s">
        <v>43</v>
      </c>
      <c r="E49" s="29" t="s">
        <v>36</v>
      </c>
    </row>
    <row r="50" spans="1:16" ht="12.75">
      <c r="A50" s="19" t="s">
        <v>34</v>
      </c>
      <c s="23" t="s">
        <v>104</v>
      </c>
      <c s="23" t="s">
        <v>532</v>
      </c>
      <c s="19" t="s">
        <v>512</v>
      </c>
      <c s="24" t="s">
        <v>533</v>
      </c>
      <c s="25" t="s">
        <v>496</v>
      </c>
      <c s="26">
        <v>1</v>
      </c>
      <c s="27">
        <v>0</v>
      </c>
      <c s="27">
        <f>ROUND(ROUND(H50,2)*ROUND(G50,3),2)</f>
      </c>
      <c r="O50">
        <f>(I50*21)/100</f>
      </c>
      <c t="s">
        <v>13</v>
      </c>
    </row>
    <row r="51" spans="1:5" ht="12.75">
      <c r="A51" s="28" t="s">
        <v>39</v>
      </c>
      <c r="E51" s="29" t="s">
        <v>36</v>
      </c>
    </row>
    <row r="52" spans="1:5" ht="12.75">
      <c r="A52" s="30" t="s">
        <v>41</v>
      </c>
      <c r="E52" s="31" t="s">
        <v>36</v>
      </c>
    </row>
    <row r="53" spans="1:5" ht="12.75">
      <c r="A53" t="s">
        <v>43</v>
      </c>
      <c r="E53" s="29" t="s">
        <v>36</v>
      </c>
    </row>
    <row r="54" spans="1:16" ht="12.75">
      <c r="A54" s="19" t="s">
        <v>34</v>
      </c>
      <c s="23" t="s">
        <v>109</v>
      </c>
      <c s="23" t="s">
        <v>534</v>
      </c>
      <c s="19" t="s">
        <v>512</v>
      </c>
      <c s="24" t="s">
        <v>535</v>
      </c>
      <c s="25" t="s">
        <v>496</v>
      </c>
      <c s="26">
        <v>1</v>
      </c>
      <c s="27">
        <v>0</v>
      </c>
      <c s="27">
        <f>ROUND(ROUND(H54,2)*ROUND(G54,3),2)</f>
      </c>
      <c r="O54">
        <f>(I54*21)/100</f>
      </c>
      <c t="s">
        <v>13</v>
      </c>
    </row>
    <row r="55" spans="1:5" ht="12.75">
      <c r="A55" s="28" t="s">
        <v>39</v>
      </c>
      <c r="E55" s="29" t="s">
        <v>36</v>
      </c>
    </row>
    <row r="56" spans="1:5" ht="12.75">
      <c r="A56" s="30" t="s">
        <v>41</v>
      </c>
      <c r="E56" s="31" t="s">
        <v>36</v>
      </c>
    </row>
    <row r="57" spans="1:5" ht="12.75">
      <c r="A57" t="s">
        <v>43</v>
      </c>
      <c r="E57" s="29" t="s">
        <v>36</v>
      </c>
    </row>
    <row r="58" spans="1:16" ht="12.75">
      <c r="A58" s="19" t="s">
        <v>34</v>
      </c>
      <c s="23" t="s">
        <v>536</v>
      </c>
      <c s="23" t="s">
        <v>537</v>
      </c>
      <c s="19" t="s">
        <v>36</v>
      </c>
      <c s="24" t="s">
        <v>538</v>
      </c>
      <c s="25" t="s">
        <v>55</v>
      </c>
      <c s="26">
        <v>1</v>
      </c>
      <c s="27">
        <v>0</v>
      </c>
      <c s="27">
        <f>ROUND(ROUND(H58,2)*ROUND(G58,3),2)</f>
      </c>
      <c r="O58">
        <f>(I58*21)/100</f>
      </c>
      <c t="s">
        <v>13</v>
      </c>
    </row>
    <row r="59" spans="1:5" ht="12.75">
      <c r="A59" s="28" t="s">
        <v>39</v>
      </c>
      <c r="E59" s="29" t="s">
        <v>539</v>
      </c>
    </row>
    <row r="60" spans="1:5" ht="38.25">
      <c r="A60" s="30" t="s">
        <v>41</v>
      </c>
      <c r="E60" s="31" t="s">
        <v>540</v>
      </c>
    </row>
    <row r="61" spans="1:5" ht="12.75">
      <c r="A61" t="s">
        <v>43</v>
      </c>
      <c r="E61" s="29" t="s">
        <v>36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3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0+O8+O213+O226+O263+O328+O353</f>
      </c>
      <c t="s">
        <v>12</v>
      </c>
    </row>
    <row r="3" spans="1:16" ht="15" customHeight="1">
      <c r="A3" t="s">
        <v>1</v>
      </c>
      <c s="8" t="s">
        <v>3</v>
      </c>
      <c s="9" t="s">
        <v>4</v>
      </c>
      <c s="1"/>
      <c s="10" t="s">
        <v>5</v>
      </c>
      <c s="1"/>
      <c s="4"/>
      <c s="3" t="s">
        <v>541</v>
      </c>
      <c s="36">
        <f>0+I8+I213+I226+I263+I328+I353</f>
      </c>
      <c r="O3" t="s">
        <v>8</v>
      </c>
      <c t="s">
        <v>13</v>
      </c>
    </row>
    <row r="4" spans="1:16" ht="15" customHeight="1">
      <c r="A4" t="s">
        <v>6</v>
      </c>
      <c s="12" t="s">
        <v>7</v>
      </c>
      <c s="13" t="s">
        <v>541</v>
      </c>
      <c s="5"/>
      <c s="14" t="s">
        <v>542</v>
      </c>
      <c s="5"/>
      <c s="5"/>
      <c s="15"/>
      <c s="15"/>
      <c r="O4" t="s">
        <v>9</v>
      </c>
      <c t="s">
        <v>13</v>
      </c>
    </row>
    <row r="5" spans="1:16" ht="12.75" customHeight="1">
      <c r="A5" s="11" t="s">
        <v>16</v>
      </c>
      <c s="11" t="s">
        <v>18</v>
      </c>
      <c s="11" t="s">
        <v>20</v>
      </c>
      <c s="11" t="s">
        <v>21</v>
      </c>
      <c s="11" t="s">
        <v>22</v>
      </c>
      <c s="11" t="s">
        <v>24</v>
      </c>
      <c s="11" t="s">
        <v>26</v>
      </c>
      <c s="11" t="s">
        <v>27</v>
      </c>
      <c s="11"/>
      <c r="O5" t="s">
        <v>10</v>
      </c>
      <c t="s">
        <v>13</v>
      </c>
    </row>
    <row r="6" spans="1:9" ht="12.75" customHeight="1">
      <c r="A6" s="11"/>
      <c s="11"/>
      <c s="11"/>
      <c s="11"/>
      <c s="11"/>
      <c s="11"/>
      <c s="11"/>
      <c s="11" t="s">
        <v>28</v>
      </c>
      <c s="11" t="s">
        <v>30</v>
      </c>
    </row>
    <row r="7" spans="1:9" ht="12.75" customHeight="1">
      <c r="A7" s="11" t="s">
        <v>17</v>
      </c>
      <c s="11" t="s">
        <v>19</v>
      </c>
      <c s="11" t="s">
        <v>13</v>
      </c>
      <c s="11" t="s">
        <v>11</v>
      </c>
      <c s="11" t="s">
        <v>23</v>
      </c>
      <c s="11" t="s">
        <v>25</v>
      </c>
      <c s="11" t="s">
        <v>12</v>
      </c>
      <c s="11" t="s">
        <v>29</v>
      </c>
      <c s="11" t="s">
        <v>31</v>
      </c>
    </row>
    <row r="8" spans="1:18" ht="12.75" customHeight="1">
      <c r="A8" s="15" t="s">
        <v>32</v>
      </c>
      <c s="15"/>
      <c s="20" t="s">
        <v>19</v>
      </c>
      <c s="15"/>
      <c s="21" t="s">
        <v>33</v>
      </c>
      <c s="15"/>
      <c s="15"/>
      <c s="15"/>
      <c s="22">
        <f>0+Q8</f>
      </c>
      <c r="O8">
        <f>0+R8</f>
      </c>
      <c r="Q8">
        <f>0+I9+I13+I17+I21+I25+I29+I33+I37+I41+I45+I49+I53+I57+I61+I65+I69+I73+I77+I81+I85+I89+I93+I97+I101+I105+I109+I113+I117+I121+I125+I129+I133+I137+I141+I145+I149+I153+I157+I161+I165+I169+I173+I177+I181+I185+I189+I193+I197+I201+I205+I209</f>
      </c>
      <c>
        <f>0+O9+O13+O17+O21+O25+O29+O33+O37+O41+O45+O49+O53+O57+O61+O65+O69+O73+O77+O81+O85+O89+O93+O97+O101+O105+O109+O113+O117+O121+O125+O129+O133+O137+O141+O145+O149+O153+O157+O161+O165+O169+O173+O177+O181+O185+O189+O193+O197+O201+O205+O209</f>
      </c>
    </row>
    <row r="9" spans="1:16" ht="25.5">
      <c r="A9" s="19" t="s">
        <v>34</v>
      </c>
      <c s="23" t="s">
        <v>19</v>
      </c>
      <c s="23" t="s">
        <v>543</v>
      </c>
      <c s="19" t="s">
        <v>36</v>
      </c>
      <c s="24" t="s">
        <v>544</v>
      </c>
      <c s="25" t="s">
        <v>397</v>
      </c>
      <c s="26">
        <v>256</v>
      </c>
      <c s="27">
        <v>0</v>
      </c>
      <c s="27">
        <f>ROUND(ROUND(H9,2)*ROUND(G9,3),2)</f>
      </c>
      <c r="O9">
        <f>(I9*21)/100</f>
      </c>
      <c t="s">
        <v>13</v>
      </c>
    </row>
    <row r="10" spans="1:5" ht="25.5">
      <c r="A10" s="28" t="s">
        <v>39</v>
      </c>
      <c r="E10" s="29" t="s">
        <v>545</v>
      </c>
    </row>
    <row r="11" spans="1:5" ht="12.75">
      <c r="A11" s="30" t="s">
        <v>41</v>
      </c>
      <c r="E11" s="31" t="s">
        <v>36</v>
      </c>
    </row>
    <row r="12" spans="1:5" ht="102">
      <c r="A12" t="s">
        <v>43</v>
      </c>
      <c r="E12" s="29" t="s">
        <v>546</v>
      </c>
    </row>
    <row r="13" spans="1:16" ht="12.75">
      <c r="A13" s="19" t="s">
        <v>34</v>
      </c>
      <c s="23" t="s">
        <v>13</v>
      </c>
      <c s="23" t="s">
        <v>547</v>
      </c>
      <c s="19" t="s">
        <v>36</v>
      </c>
      <c s="24" t="s">
        <v>548</v>
      </c>
      <c s="25" t="s">
        <v>55</v>
      </c>
      <c s="26">
        <v>50</v>
      </c>
      <c s="27">
        <v>0</v>
      </c>
      <c s="27">
        <f>ROUND(ROUND(H13,2)*ROUND(G13,3),2)</f>
      </c>
      <c r="O13">
        <f>(I13*21)/100</f>
      </c>
      <c t="s">
        <v>13</v>
      </c>
    </row>
    <row r="14" spans="1:5" ht="25.5">
      <c r="A14" s="28" t="s">
        <v>39</v>
      </c>
      <c r="E14" s="29" t="s">
        <v>549</v>
      </c>
    </row>
    <row r="15" spans="1:5" ht="76.5">
      <c r="A15" s="30" t="s">
        <v>41</v>
      </c>
      <c r="E15" s="31" t="s">
        <v>550</v>
      </c>
    </row>
    <row r="16" spans="1:5" ht="127.5">
      <c r="A16" t="s">
        <v>43</v>
      </c>
      <c r="E16" s="29" t="s">
        <v>551</v>
      </c>
    </row>
    <row r="17" spans="1:16" ht="12.75">
      <c r="A17" s="19" t="s">
        <v>34</v>
      </c>
      <c s="23" t="s">
        <v>11</v>
      </c>
      <c s="23" t="s">
        <v>552</v>
      </c>
      <c s="19" t="s">
        <v>36</v>
      </c>
      <c s="24" t="s">
        <v>553</v>
      </c>
      <c s="25" t="s">
        <v>55</v>
      </c>
      <c s="26">
        <v>5</v>
      </c>
      <c s="27">
        <v>0</v>
      </c>
      <c s="27">
        <f>ROUND(ROUND(H17,2)*ROUND(G17,3),2)</f>
      </c>
      <c r="O17">
        <f>(I17*21)/100</f>
      </c>
      <c t="s">
        <v>13</v>
      </c>
    </row>
    <row r="18" spans="1:5" ht="25.5">
      <c r="A18" s="28" t="s">
        <v>39</v>
      </c>
      <c r="E18" s="29" t="s">
        <v>554</v>
      </c>
    </row>
    <row r="19" spans="1:5" ht="51">
      <c r="A19" s="30" t="s">
        <v>41</v>
      </c>
      <c r="E19" s="31" t="s">
        <v>555</v>
      </c>
    </row>
    <row r="20" spans="1:5" ht="127.5">
      <c r="A20" t="s">
        <v>43</v>
      </c>
      <c r="E20" s="29" t="s">
        <v>551</v>
      </c>
    </row>
    <row r="21" spans="1:16" ht="12.75">
      <c r="A21" s="19" t="s">
        <v>34</v>
      </c>
      <c s="23" t="s">
        <v>23</v>
      </c>
      <c s="23" t="s">
        <v>556</v>
      </c>
      <c s="19" t="s">
        <v>36</v>
      </c>
      <c s="24" t="s">
        <v>557</v>
      </c>
      <c s="25" t="s">
        <v>55</v>
      </c>
      <c s="26">
        <v>1</v>
      </c>
      <c s="27">
        <v>0</v>
      </c>
      <c s="27">
        <f>ROUND(ROUND(H21,2)*ROUND(G21,3),2)</f>
      </c>
      <c r="O21">
        <f>(I21*21)/100</f>
      </c>
      <c t="s">
        <v>13</v>
      </c>
    </row>
    <row r="22" spans="1:5" ht="25.5">
      <c r="A22" s="28" t="s">
        <v>39</v>
      </c>
      <c r="E22" s="29" t="s">
        <v>558</v>
      </c>
    </row>
    <row r="23" spans="1:5" ht="12.75">
      <c r="A23" s="30" t="s">
        <v>41</v>
      </c>
      <c r="E23" s="31" t="s">
        <v>559</v>
      </c>
    </row>
    <row r="24" spans="1:5" ht="127.5">
      <c r="A24" t="s">
        <v>43</v>
      </c>
      <c r="E24" s="29" t="s">
        <v>551</v>
      </c>
    </row>
    <row r="25" spans="1:16" ht="12.75">
      <c r="A25" s="19" t="s">
        <v>34</v>
      </c>
      <c s="23" t="s">
        <v>25</v>
      </c>
      <c s="23" t="s">
        <v>560</v>
      </c>
      <c s="19" t="s">
        <v>36</v>
      </c>
      <c s="24" t="s">
        <v>561</v>
      </c>
      <c s="25" t="s">
        <v>55</v>
      </c>
      <c s="26">
        <v>50</v>
      </c>
      <c s="27">
        <v>0</v>
      </c>
      <c s="27">
        <f>ROUND(ROUND(H25,2)*ROUND(G25,3),2)</f>
      </c>
      <c r="O25">
        <f>(I25*21)/100</f>
      </c>
      <c t="s">
        <v>13</v>
      </c>
    </row>
    <row r="26" spans="1:5" ht="25.5">
      <c r="A26" s="28" t="s">
        <v>39</v>
      </c>
      <c r="E26" s="29" t="s">
        <v>562</v>
      </c>
    </row>
    <row r="27" spans="1:5" ht="76.5">
      <c r="A27" s="30" t="s">
        <v>41</v>
      </c>
      <c r="E27" s="31" t="s">
        <v>550</v>
      </c>
    </row>
    <row r="28" spans="1:5" ht="114.75">
      <c r="A28" t="s">
        <v>43</v>
      </c>
      <c r="E28" s="29" t="s">
        <v>563</v>
      </c>
    </row>
    <row r="29" spans="1:16" ht="12.75">
      <c r="A29" s="19" t="s">
        <v>34</v>
      </c>
      <c s="23" t="s">
        <v>12</v>
      </c>
      <c s="23" t="s">
        <v>564</v>
      </c>
      <c s="19" t="s">
        <v>36</v>
      </c>
      <c s="24" t="s">
        <v>565</v>
      </c>
      <c s="25" t="s">
        <v>55</v>
      </c>
      <c s="26">
        <v>5</v>
      </c>
      <c s="27">
        <v>0</v>
      </c>
      <c s="27">
        <f>ROUND(ROUND(H29,2)*ROUND(G29,3),2)</f>
      </c>
      <c r="O29">
        <f>(I29*21)/100</f>
      </c>
      <c t="s">
        <v>13</v>
      </c>
    </row>
    <row r="30" spans="1:5" ht="25.5">
      <c r="A30" s="28" t="s">
        <v>39</v>
      </c>
      <c r="E30" s="29" t="s">
        <v>566</v>
      </c>
    </row>
    <row r="31" spans="1:5" ht="51">
      <c r="A31" s="30" t="s">
        <v>41</v>
      </c>
      <c r="E31" s="31" t="s">
        <v>555</v>
      </c>
    </row>
    <row r="32" spans="1:5" ht="114.75">
      <c r="A32" t="s">
        <v>43</v>
      </c>
      <c r="E32" s="29" t="s">
        <v>563</v>
      </c>
    </row>
    <row r="33" spans="1:16" ht="12.75">
      <c r="A33" s="19" t="s">
        <v>34</v>
      </c>
      <c s="23" t="s">
        <v>60</v>
      </c>
      <c s="23" t="s">
        <v>567</v>
      </c>
      <c s="19" t="s">
        <v>36</v>
      </c>
      <c s="24" t="s">
        <v>568</v>
      </c>
      <c s="25" t="s">
        <v>55</v>
      </c>
      <c s="26">
        <v>1</v>
      </c>
      <c s="27">
        <v>0</v>
      </c>
      <c s="27">
        <f>ROUND(ROUND(H33,2)*ROUND(G33,3),2)</f>
      </c>
      <c r="O33">
        <f>(I33*21)/100</f>
      </c>
      <c t="s">
        <v>13</v>
      </c>
    </row>
    <row r="34" spans="1:5" ht="25.5">
      <c r="A34" s="28" t="s">
        <v>39</v>
      </c>
      <c r="E34" s="29" t="s">
        <v>569</v>
      </c>
    </row>
    <row r="35" spans="1:5" ht="12.75">
      <c r="A35" s="30" t="s">
        <v>41</v>
      </c>
      <c r="E35" s="31" t="s">
        <v>559</v>
      </c>
    </row>
    <row r="36" spans="1:5" ht="114.75">
      <c r="A36" t="s">
        <v>43</v>
      </c>
      <c r="E36" s="29" t="s">
        <v>563</v>
      </c>
    </row>
    <row r="37" spans="1:16" ht="12.75">
      <c r="A37" s="19" t="s">
        <v>34</v>
      </c>
      <c s="23" t="s">
        <v>66</v>
      </c>
      <c s="23" t="s">
        <v>570</v>
      </c>
      <c s="19" t="s">
        <v>36</v>
      </c>
      <c s="24" t="s">
        <v>571</v>
      </c>
      <c s="25" t="s">
        <v>397</v>
      </c>
      <c s="26">
        <v>200</v>
      </c>
      <c s="27">
        <v>0</v>
      </c>
      <c s="27">
        <f>ROUND(ROUND(H37,2)*ROUND(G37,3),2)</f>
      </c>
      <c r="O37">
        <f>(I37*21)/100</f>
      </c>
      <c t="s">
        <v>13</v>
      </c>
    </row>
    <row r="38" spans="1:5" ht="38.25">
      <c r="A38" s="28" t="s">
        <v>39</v>
      </c>
      <c r="E38" s="29" t="s">
        <v>572</v>
      </c>
    </row>
    <row r="39" spans="1:5" ht="25.5">
      <c r="A39" s="30" t="s">
        <v>41</v>
      </c>
      <c r="E39" s="31" t="s">
        <v>573</v>
      </c>
    </row>
    <row r="40" spans="1:5" ht="306">
      <c r="A40" t="s">
        <v>43</v>
      </c>
      <c r="E40" s="29" t="s">
        <v>574</v>
      </c>
    </row>
    <row r="41" spans="1:16" ht="25.5">
      <c r="A41" s="19" t="s">
        <v>34</v>
      </c>
      <c s="23" t="s">
        <v>29</v>
      </c>
      <c s="23" t="s">
        <v>575</v>
      </c>
      <c s="19" t="s">
        <v>36</v>
      </c>
      <c s="24" t="s">
        <v>576</v>
      </c>
      <c s="25" t="s">
        <v>397</v>
      </c>
      <c s="26">
        <v>244</v>
      </c>
      <c s="27">
        <v>0</v>
      </c>
      <c s="27">
        <f>ROUND(ROUND(H41,2)*ROUND(G41,3),2)</f>
      </c>
      <c r="O41">
        <f>(I41*21)/100</f>
      </c>
      <c t="s">
        <v>13</v>
      </c>
    </row>
    <row r="42" spans="1:5" ht="38.25">
      <c r="A42" s="28" t="s">
        <v>39</v>
      </c>
      <c r="E42" s="29" t="s">
        <v>577</v>
      </c>
    </row>
    <row r="43" spans="1:5" ht="12.75">
      <c r="A43" s="30" t="s">
        <v>41</v>
      </c>
      <c r="E43" s="31" t="s">
        <v>578</v>
      </c>
    </row>
    <row r="44" spans="1:5" ht="306">
      <c r="A44" t="s">
        <v>43</v>
      </c>
      <c r="E44" s="29" t="s">
        <v>574</v>
      </c>
    </row>
    <row r="45" spans="1:16" ht="12.75">
      <c r="A45" s="19" t="s">
        <v>34</v>
      </c>
      <c s="23" t="s">
        <v>31</v>
      </c>
      <c s="23" t="s">
        <v>579</v>
      </c>
      <c s="19" t="s">
        <v>36</v>
      </c>
      <c s="24" t="s">
        <v>580</v>
      </c>
      <c s="25" t="s">
        <v>397</v>
      </c>
      <c s="26">
        <v>222</v>
      </c>
      <c s="27">
        <v>0</v>
      </c>
      <c s="27">
        <f>ROUND(ROUND(H45,2)*ROUND(G45,3),2)</f>
      </c>
      <c r="O45">
        <f>(I45*21)/100</f>
      </c>
      <c t="s">
        <v>13</v>
      </c>
    </row>
    <row r="46" spans="1:5" ht="38.25">
      <c r="A46" s="28" t="s">
        <v>39</v>
      </c>
      <c r="E46" s="29" t="s">
        <v>581</v>
      </c>
    </row>
    <row r="47" spans="1:5" ht="25.5">
      <c r="A47" s="30" t="s">
        <v>41</v>
      </c>
      <c r="E47" s="31" t="s">
        <v>582</v>
      </c>
    </row>
    <row r="48" spans="1:5" ht="306">
      <c r="A48" t="s">
        <v>43</v>
      </c>
      <c r="E48" s="29" t="s">
        <v>574</v>
      </c>
    </row>
    <row r="49" spans="1:16" ht="12.75">
      <c r="A49" s="19" t="s">
        <v>34</v>
      </c>
      <c s="23" t="s">
        <v>77</v>
      </c>
      <c s="23" t="s">
        <v>583</v>
      </c>
      <c s="19" t="s">
        <v>36</v>
      </c>
      <c s="24" t="s">
        <v>584</v>
      </c>
      <c s="25" t="s">
        <v>397</v>
      </c>
      <c s="26">
        <v>75</v>
      </c>
      <c s="27">
        <v>0</v>
      </c>
      <c s="27">
        <f>ROUND(ROUND(H49,2)*ROUND(G49,3),2)</f>
      </c>
      <c r="O49">
        <f>(I49*21)/100</f>
      </c>
      <c t="s">
        <v>13</v>
      </c>
    </row>
    <row r="50" spans="1:5" ht="38.25">
      <c r="A50" s="28" t="s">
        <v>39</v>
      </c>
      <c r="E50" s="29" t="s">
        <v>585</v>
      </c>
    </row>
    <row r="51" spans="1:5" ht="51">
      <c r="A51" s="30" t="s">
        <v>41</v>
      </c>
      <c r="E51" s="37" t="s">
        <v>586</v>
      </c>
    </row>
    <row r="52" spans="1:5" ht="306">
      <c r="A52" t="s">
        <v>43</v>
      </c>
      <c r="E52" s="29" t="s">
        <v>574</v>
      </c>
    </row>
    <row r="53" spans="1:16" ht="25.5">
      <c r="A53" s="19" t="s">
        <v>34</v>
      </c>
      <c s="23" t="s">
        <v>82</v>
      </c>
      <c s="23" t="s">
        <v>587</v>
      </c>
      <c s="19" t="s">
        <v>36</v>
      </c>
      <c s="24" t="s">
        <v>588</v>
      </c>
      <c s="25" t="s">
        <v>397</v>
      </c>
      <c s="26">
        <v>780</v>
      </c>
      <c s="27">
        <v>0</v>
      </c>
      <c s="27">
        <f>ROUND(ROUND(H53,2)*ROUND(G53,3),2)</f>
      </c>
      <c r="O53">
        <f>(I53*21)/100</f>
      </c>
      <c t="s">
        <v>13</v>
      </c>
    </row>
    <row r="54" spans="1:5" ht="51">
      <c r="A54" s="28" t="s">
        <v>39</v>
      </c>
      <c r="E54" s="29" t="s">
        <v>589</v>
      </c>
    </row>
    <row r="55" spans="1:5" ht="25.5">
      <c r="A55" s="30" t="s">
        <v>41</v>
      </c>
      <c r="E55" s="31" t="s">
        <v>590</v>
      </c>
    </row>
    <row r="56" spans="1:5" ht="293.25">
      <c r="A56" t="s">
        <v>43</v>
      </c>
      <c r="E56" s="29" t="s">
        <v>591</v>
      </c>
    </row>
    <row r="57" spans="1:16" ht="25.5">
      <c r="A57" s="19" t="s">
        <v>34</v>
      </c>
      <c s="23" t="s">
        <v>86</v>
      </c>
      <c s="23" t="s">
        <v>592</v>
      </c>
      <c s="19" t="s">
        <v>36</v>
      </c>
      <c s="24" t="s">
        <v>593</v>
      </c>
      <c s="25" t="s">
        <v>38</v>
      </c>
      <c s="26">
        <v>1570</v>
      </c>
      <c s="27">
        <v>0</v>
      </c>
      <c s="27">
        <f>ROUND(ROUND(H57,2)*ROUND(G57,3),2)</f>
      </c>
      <c r="O57">
        <f>(I57*21)/100</f>
      </c>
      <c t="s">
        <v>13</v>
      </c>
    </row>
    <row r="58" spans="1:5" ht="25.5">
      <c r="A58" s="28" t="s">
        <v>39</v>
      </c>
      <c r="E58" s="29" t="s">
        <v>594</v>
      </c>
    </row>
    <row r="59" spans="1:5" ht="25.5">
      <c r="A59" s="30" t="s">
        <v>41</v>
      </c>
      <c r="E59" s="31" t="s">
        <v>595</v>
      </c>
    </row>
    <row r="60" spans="1:5" ht="25.5">
      <c r="A60" t="s">
        <v>43</v>
      </c>
      <c r="E60" s="29" t="s">
        <v>596</v>
      </c>
    </row>
    <row r="61" spans="1:16" ht="12.75">
      <c r="A61" s="19" t="s">
        <v>34</v>
      </c>
      <c s="23" t="s">
        <v>91</v>
      </c>
      <c s="23" t="s">
        <v>597</v>
      </c>
      <c s="19" t="s">
        <v>36</v>
      </c>
      <c s="24" t="s">
        <v>598</v>
      </c>
      <c s="25" t="s">
        <v>55</v>
      </c>
      <c s="26">
        <v>50</v>
      </c>
      <c s="27">
        <v>0</v>
      </c>
      <c s="27">
        <f>ROUND(ROUND(H61,2)*ROUND(G61,3),2)</f>
      </c>
      <c r="O61">
        <f>(I61*21)/100</f>
      </c>
      <c t="s">
        <v>13</v>
      </c>
    </row>
    <row r="62" spans="1:5" ht="25.5">
      <c r="A62" s="28" t="s">
        <v>39</v>
      </c>
      <c r="E62" s="29" t="s">
        <v>599</v>
      </c>
    </row>
    <row r="63" spans="1:5" ht="76.5">
      <c r="A63" s="30" t="s">
        <v>41</v>
      </c>
      <c r="E63" s="31" t="s">
        <v>550</v>
      </c>
    </row>
    <row r="64" spans="1:5" ht="25.5">
      <c r="A64" t="s">
        <v>43</v>
      </c>
      <c r="E64" s="29" t="s">
        <v>600</v>
      </c>
    </row>
    <row r="65" spans="1:16" ht="12.75">
      <c r="A65" s="19" t="s">
        <v>34</v>
      </c>
      <c s="23" t="s">
        <v>95</v>
      </c>
      <c s="23" t="s">
        <v>601</v>
      </c>
      <c s="19" t="s">
        <v>36</v>
      </c>
      <c s="24" t="s">
        <v>602</v>
      </c>
      <c s="25" t="s">
        <v>55</v>
      </c>
      <c s="26">
        <v>5</v>
      </c>
      <c s="27">
        <v>0</v>
      </c>
      <c s="27">
        <f>ROUND(ROUND(H65,2)*ROUND(G65,3),2)</f>
      </c>
      <c r="O65">
        <f>(I65*21)/100</f>
      </c>
      <c t="s">
        <v>13</v>
      </c>
    </row>
    <row r="66" spans="1:5" ht="25.5">
      <c r="A66" s="28" t="s">
        <v>39</v>
      </c>
      <c r="E66" s="29" t="s">
        <v>603</v>
      </c>
    </row>
    <row r="67" spans="1:5" ht="51">
      <c r="A67" s="30" t="s">
        <v>41</v>
      </c>
      <c r="E67" s="31" t="s">
        <v>555</v>
      </c>
    </row>
    <row r="68" spans="1:5" ht="25.5">
      <c r="A68" t="s">
        <v>43</v>
      </c>
      <c r="E68" s="29" t="s">
        <v>600</v>
      </c>
    </row>
    <row r="69" spans="1:16" ht="12.75">
      <c r="A69" s="19" t="s">
        <v>34</v>
      </c>
      <c s="23" t="s">
        <v>100</v>
      </c>
      <c s="23" t="s">
        <v>604</v>
      </c>
      <c s="19" t="s">
        <v>36</v>
      </c>
      <c s="24" t="s">
        <v>605</v>
      </c>
      <c s="25" t="s">
        <v>55</v>
      </c>
      <c s="26">
        <v>1</v>
      </c>
      <c s="27">
        <v>0</v>
      </c>
      <c s="27">
        <f>ROUND(ROUND(H69,2)*ROUND(G69,3),2)</f>
      </c>
      <c r="O69">
        <f>(I69*21)/100</f>
      </c>
      <c t="s">
        <v>13</v>
      </c>
    </row>
    <row r="70" spans="1:5" ht="25.5">
      <c r="A70" s="28" t="s">
        <v>39</v>
      </c>
      <c r="E70" s="29" t="s">
        <v>606</v>
      </c>
    </row>
    <row r="71" spans="1:5" ht="12.75">
      <c r="A71" s="30" t="s">
        <v>41</v>
      </c>
      <c r="E71" s="31" t="s">
        <v>559</v>
      </c>
    </row>
    <row r="72" spans="1:5" ht="25.5">
      <c r="A72" t="s">
        <v>43</v>
      </c>
      <c r="E72" s="29" t="s">
        <v>600</v>
      </c>
    </row>
    <row r="73" spans="1:16" ht="25.5">
      <c r="A73" s="19" t="s">
        <v>34</v>
      </c>
      <c s="23" t="s">
        <v>104</v>
      </c>
      <c s="23" t="s">
        <v>607</v>
      </c>
      <c s="19" t="s">
        <v>36</v>
      </c>
      <c s="24" t="s">
        <v>608</v>
      </c>
      <c s="25" t="s">
        <v>55</v>
      </c>
      <c s="26">
        <v>50</v>
      </c>
      <c s="27">
        <v>0</v>
      </c>
      <c s="27">
        <f>ROUND(ROUND(H73,2)*ROUND(G73,3),2)</f>
      </c>
      <c r="O73">
        <f>(I73*21)/100</f>
      </c>
      <c t="s">
        <v>13</v>
      </c>
    </row>
    <row r="74" spans="1:5" ht="25.5">
      <c r="A74" s="28" t="s">
        <v>39</v>
      </c>
      <c r="E74" s="29" t="s">
        <v>609</v>
      </c>
    </row>
    <row r="75" spans="1:5" ht="76.5">
      <c r="A75" s="30" t="s">
        <v>41</v>
      </c>
      <c r="E75" s="31" t="s">
        <v>550</v>
      </c>
    </row>
    <row r="76" spans="1:5" ht="25.5">
      <c r="A76" t="s">
        <v>43</v>
      </c>
      <c r="E76" s="29" t="s">
        <v>600</v>
      </c>
    </row>
    <row r="77" spans="1:16" ht="25.5">
      <c r="A77" s="19" t="s">
        <v>34</v>
      </c>
      <c s="23" t="s">
        <v>109</v>
      </c>
      <c s="23" t="s">
        <v>610</v>
      </c>
      <c s="19" t="s">
        <v>36</v>
      </c>
      <c s="24" t="s">
        <v>611</v>
      </c>
      <c s="25" t="s">
        <v>55</v>
      </c>
      <c s="26">
        <v>5</v>
      </c>
      <c s="27">
        <v>0</v>
      </c>
      <c s="27">
        <f>ROUND(ROUND(H77,2)*ROUND(G77,3),2)</f>
      </c>
      <c r="O77">
        <f>(I77*21)/100</f>
      </c>
      <c t="s">
        <v>13</v>
      </c>
    </row>
    <row r="78" spans="1:5" ht="25.5">
      <c r="A78" s="28" t="s">
        <v>39</v>
      </c>
      <c r="E78" s="29" t="s">
        <v>612</v>
      </c>
    </row>
    <row r="79" spans="1:5" ht="51">
      <c r="A79" s="30" t="s">
        <v>41</v>
      </c>
      <c r="E79" s="31" t="s">
        <v>555</v>
      </c>
    </row>
    <row r="80" spans="1:5" ht="25.5">
      <c r="A80" t="s">
        <v>43</v>
      </c>
      <c r="E80" s="29" t="s">
        <v>600</v>
      </c>
    </row>
    <row r="81" spans="1:16" ht="25.5">
      <c r="A81" s="19" t="s">
        <v>34</v>
      </c>
      <c s="23" t="s">
        <v>116</v>
      </c>
      <c s="23" t="s">
        <v>613</v>
      </c>
      <c s="19" t="s">
        <v>36</v>
      </c>
      <c s="24" t="s">
        <v>614</v>
      </c>
      <c s="25" t="s">
        <v>55</v>
      </c>
      <c s="26">
        <v>1</v>
      </c>
      <c s="27">
        <v>0</v>
      </c>
      <c s="27">
        <f>ROUND(ROUND(H81,2)*ROUND(G81,3),2)</f>
      </c>
      <c r="O81">
        <f>(I81*21)/100</f>
      </c>
      <c t="s">
        <v>13</v>
      </c>
    </row>
    <row r="82" spans="1:5" ht="25.5">
      <c r="A82" s="28" t="s">
        <v>39</v>
      </c>
      <c r="E82" s="29" t="s">
        <v>615</v>
      </c>
    </row>
    <row r="83" spans="1:5" ht="12.75">
      <c r="A83" s="30" t="s">
        <v>41</v>
      </c>
      <c r="E83" s="31" t="s">
        <v>559</v>
      </c>
    </row>
    <row r="84" spans="1:5" ht="25.5">
      <c r="A84" t="s">
        <v>43</v>
      </c>
      <c r="E84" s="29" t="s">
        <v>600</v>
      </c>
    </row>
    <row r="85" spans="1:16" ht="12.75">
      <c r="A85" s="19" t="s">
        <v>34</v>
      </c>
      <c s="23" t="s">
        <v>121</v>
      </c>
      <c s="23" t="s">
        <v>616</v>
      </c>
      <c s="19" t="s">
        <v>36</v>
      </c>
      <c s="24" t="s">
        <v>617</v>
      </c>
      <c s="25" t="s">
        <v>55</v>
      </c>
      <c s="26">
        <v>50</v>
      </c>
      <c s="27">
        <v>0</v>
      </c>
      <c s="27">
        <f>ROUND(ROUND(H85,2)*ROUND(G85,3),2)</f>
      </c>
      <c r="O85">
        <f>(I85*21)/100</f>
      </c>
      <c t="s">
        <v>13</v>
      </c>
    </row>
    <row r="86" spans="1:5" ht="25.5">
      <c r="A86" s="28" t="s">
        <v>39</v>
      </c>
      <c r="E86" s="29" t="s">
        <v>618</v>
      </c>
    </row>
    <row r="87" spans="1:5" ht="76.5">
      <c r="A87" s="30" t="s">
        <v>41</v>
      </c>
      <c r="E87" s="31" t="s">
        <v>550</v>
      </c>
    </row>
    <row r="88" spans="1:5" ht="25.5">
      <c r="A88" t="s">
        <v>43</v>
      </c>
      <c r="E88" s="29" t="s">
        <v>600</v>
      </c>
    </row>
    <row r="89" spans="1:16" ht="12.75">
      <c r="A89" s="19" t="s">
        <v>34</v>
      </c>
      <c s="23" t="s">
        <v>125</v>
      </c>
      <c s="23" t="s">
        <v>619</v>
      </c>
      <c s="19" t="s">
        <v>36</v>
      </c>
      <c s="24" t="s">
        <v>620</v>
      </c>
      <c s="25" t="s">
        <v>55</v>
      </c>
      <c s="26">
        <v>5</v>
      </c>
      <c s="27">
        <v>0</v>
      </c>
      <c s="27">
        <f>ROUND(ROUND(H89,2)*ROUND(G89,3),2)</f>
      </c>
      <c r="O89">
        <f>(I89*21)/100</f>
      </c>
      <c t="s">
        <v>13</v>
      </c>
    </row>
    <row r="90" spans="1:5" ht="25.5">
      <c r="A90" s="28" t="s">
        <v>39</v>
      </c>
      <c r="E90" s="29" t="s">
        <v>621</v>
      </c>
    </row>
    <row r="91" spans="1:5" ht="51">
      <c r="A91" s="30" t="s">
        <v>41</v>
      </c>
      <c r="E91" s="31" t="s">
        <v>555</v>
      </c>
    </row>
    <row r="92" spans="1:5" ht="25.5">
      <c r="A92" t="s">
        <v>43</v>
      </c>
      <c r="E92" s="29" t="s">
        <v>600</v>
      </c>
    </row>
    <row r="93" spans="1:16" ht="12.75">
      <c r="A93" s="19" t="s">
        <v>34</v>
      </c>
      <c s="23" t="s">
        <v>130</v>
      </c>
      <c s="23" t="s">
        <v>622</v>
      </c>
      <c s="19" t="s">
        <v>36</v>
      </c>
      <c s="24" t="s">
        <v>623</v>
      </c>
      <c s="25" t="s">
        <v>55</v>
      </c>
      <c s="26">
        <v>1</v>
      </c>
      <c s="27">
        <v>0</v>
      </c>
      <c s="27">
        <f>ROUND(ROUND(H93,2)*ROUND(G93,3),2)</f>
      </c>
      <c r="O93">
        <f>(I93*21)/100</f>
      </c>
      <c t="s">
        <v>13</v>
      </c>
    </row>
    <row r="94" spans="1:5" ht="25.5">
      <c r="A94" s="28" t="s">
        <v>39</v>
      </c>
      <c r="E94" s="29" t="s">
        <v>624</v>
      </c>
    </row>
    <row r="95" spans="1:5" ht="12.75">
      <c r="A95" s="30" t="s">
        <v>41</v>
      </c>
      <c r="E95" s="31" t="s">
        <v>559</v>
      </c>
    </row>
    <row r="96" spans="1:5" ht="25.5">
      <c r="A96" t="s">
        <v>43</v>
      </c>
      <c r="E96" s="29" t="s">
        <v>600</v>
      </c>
    </row>
    <row r="97" spans="1:16" ht="12.75">
      <c r="A97" s="19" t="s">
        <v>34</v>
      </c>
      <c s="23" t="s">
        <v>135</v>
      </c>
      <c s="23" t="s">
        <v>625</v>
      </c>
      <c s="19" t="s">
        <v>36</v>
      </c>
      <c s="24" t="s">
        <v>626</v>
      </c>
      <c s="25" t="s">
        <v>397</v>
      </c>
      <c s="26">
        <v>256</v>
      </c>
      <c s="27">
        <v>0</v>
      </c>
      <c s="27">
        <f>ROUND(ROUND(H97,2)*ROUND(G97,3),2)</f>
      </c>
      <c r="O97">
        <f>(I97*21)/100</f>
      </c>
      <c t="s">
        <v>13</v>
      </c>
    </row>
    <row r="98" spans="1:5" ht="25.5">
      <c r="A98" s="28" t="s">
        <v>39</v>
      </c>
      <c r="E98" s="29" t="s">
        <v>627</v>
      </c>
    </row>
    <row r="99" spans="1:5" ht="12.75">
      <c r="A99" s="30" t="s">
        <v>41</v>
      </c>
      <c r="E99" s="31" t="s">
        <v>36</v>
      </c>
    </row>
    <row r="100" spans="1:5" ht="51">
      <c r="A100" t="s">
        <v>43</v>
      </c>
      <c r="E100" s="29" t="s">
        <v>628</v>
      </c>
    </row>
    <row r="101" spans="1:16" ht="25.5">
      <c r="A101" s="19" t="s">
        <v>34</v>
      </c>
      <c s="23" t="s">
        <v>138</v>
      </c>
      <c s="23" t="s">
        <v>629</v>
      </c>
      <c s="19" t="s">
        <v>36</v>
      </c>
      <c s="24" t="s">
        <v>630</v>
      </c>
      <c s="25" t="s">
        <v>55</v>
      </c>
      <c s="26">
        <v>1200</v>
      </c>
      <c s="27">
        <v>0</v>
      </c>
      <c s="27">
        <f>ROUND(ROUND(H101,2)*ROUND(G101,3),2)</f>
      </c>
      <c r="O101">
        <f>(I101*21)/100</f>
      </c>
      <c t="s">
        <v>13</v>
      </c>
    </row>
    <row r="102" spans="1:5" ht="38.25">
      <c r="A102" s="28" t="s">
        <v>39</v>
      </c>
      <c r="E102" s="29" t="s">
        <v>631</v>
      </c>
    </row>
    <row r="103" spans="1:5" ht="89.25">
      <c r="A103" s="30" t="s">
        <v>41</v>
      </c>
      <c r="E103" s="37" t="s">
        <v>632</v>
      </c>
    </row>
    <row r="104" spans="1:5" ht="25.5">
      <c r="A104" t="s">
        <v>43</v>
      </c>
      <c r="E104" s="29" t="s">
        <v>600</v>
      </c>
    </row>
    <row r="105" spans="1:16" ht="25.5">
      <c r="A105" s="19" t="s">
        <v>34</v>
      </c>
      <c s="23" t="s">
        <v>143</v>
      </c>
      <c s="23" t="s">
        <v>633</v>
      </c>
      <c s="19" t="s">
        <v>36</v>
      </c>
      <c s="24" t="s">
        <v>634</v>
      </c>
      <c s="25" t="s">
        <v>55</v>
      </c>
      <c s="26">
        <v>120</v>
      </c>
      <c s="27">
        <v>0</v>
      </c>
      <c s="27">
        <f>ROUND(ROUND(H105,2)*ROUND(G105,3),2)</f>
      </c>
      <c r="O105">
        <f>(I105*21)/100</f>
      </c>
      <c t="s">
        <v>13</v>
      </c>
    </row>
    <row r="106" spans="1:5" ht="38.25">
      <c r="A106" s="28" t="s">
        <v>39</v>
      </c>
      <c r="E106" s="29" t="s">
        <v>635</v>
      </c>
    </row>
    <row r="107" spans="1:5" ht="63.75">
      <c r="A107" s="30" t="s">
        <v>41</v>
      </c>
      <c r="E107" s="37" t="s">
        <v>636</v>
      </c>
    </row>
    <row r="108" spans="1:5" ht="25.5">
      <c r="A108" t="s">
        <v>43</v>
      </c>
      <c r="E108" s="29" t="s">
        <v>600</v>
      </c>
    </row>
    <row r="109" spans="1:16" ht="25.5">
      <c r="A109" s="19" t="s">
        <v>34</v>
      </c>
      <c s="23" t="s">
        <v>146</v>
      </c>
      <c s="23" t="s">
        <v>637</v>
      </c>
      <c s="19" t="s">
        <v>36</v>
      </c>
      <c s="24" t="s">
        <v>638</v>
      </c>
      <c s="25" t="s">
        <v>55</v>
      </c>
      <c s="26">
        <v>24</v>
      </c>
      <c s="27">
        <v>0</v>
      </c>
      <c s="27">
        <f>ROUND(ROUND(H109,2)*ROUND(G109,3),2)</f>
      </c>
      <c r="O109">
        <f>(I109*21)/100</f>
      </c>
      <c t="s">
        <v>13</v>
      </c>
    </row>
    <row r="110" spans="1:5" ht="38.25">
      <c r="A110" s="28" t="s">
        <v>39</v>
      </c>
      <c r="E110" s="29" t="s">
        <v>639</v>
      </c>
    </row>
    <row r="111" spans="1:5" ht="25.5">
      <c r="A111" s="30" t="s">
        <v>41</v>
      </c>
      <c r="E111" s="37" t="s">
        <v>640</v>
      </c>
    </row>
    <row r="112" spans="1:5" ht="25.5">
      <c r="A112" t="s">
        <v>43</v>
      </c>
      <c r="E112" s="29" t="s">
        <v>600</v>
      </c>
    </row>
    <row r="113" spans="1:16" ht="12.75">
      <c r="A113" s="19" t="s">
        <v>34</v>
      </c>
      <c s="23" t="s">
        <v>152</v>
      </c>
      <c s="23" t="s">
        <v>641</v>
      </c>
      <c s="19" t="s">
        <v>36</v>
      </c>
      <c s="24" t="s">
        <v>642</v>
      </c>
      <c s="25" t="s">
        <v>397</v>
      </c>
      <c s="26">
        <v>5120</v>
      </c>
      <c s="27">
        <v>0</v>
      </c>
      <c s="27">
        <f>ROUND(ROUND(H113,2)*ROUND(G113,3),2)</f>
      </c>
      <c r="O113">
        <f>(I113*21)/100</f>
      </c>
      <c t="s">
        <v>13</v>
      </c>
    </row>
    <row r="114" spans="1:5" ht="25.5">
      <c r="A114" s="28" t="s">
        <v>39</v>
      </c>
      <c r="E114" s="29" t="s">
        <v>643</v>
      </c>
    </row>
    <row r="115" spans="1:5" ht="12.75">
      <c r="A115" s="30" t="s">
        <v>41</v>
      </c>
      <c r="E115" s="31" t="s">
        <v>644</v>
      </c>
    </row>
    <row r="116" spans="1:5" ht="51">
      <c r="A116" t="s">
        <v>43</v>
      </c>
      <c r="E116" s="29" t="s">
        <v>628</v>
      </c>
    </row>
    <row r="117" spans="1:16" ht="25.5">
      <c r="A117" s="19" t="s">
        <v>34</v>
      </c>
      <c s="23" t="s">
        <v>155</v>
      </c>
      <c s="23" t="s">
        <v>645</v>
      </c>
      <c s="19" t="s">
        <v>646</v>
      </c>
      <c s="24" t="s">
        <v>647</v>
      </c>
      <c s="25" t="s">
        <v>38</v>
      </c>
      <c s="26">
        <v>1570</v>
      </c>
      <c s="27">
        <v>0</v>
      </c>
      <c s="27">
        <f>ROUND(ROUND(H117,2)*ROUND(G117,3),2)</f>
      </c>
      <c r="O117">
        <f>(I117*21)/100</f>
      </c>
      <c t="s">
        <v>13</v>
      </c>
    </row>
    <row r="118" spans="1:5" ht="38.25">
      <c r="A118" s="28" t="s">
        <v>39</v>
      </c>
      <c r="E118" s="29" t="s">
        <v>648</v>
      </c>
    </row>
    <row r="119" spans="1:5" ht="12.75">
      <c r="A119" s="30" t="s">
        <v>41</v>
      </c>
      <c r="E119" s="31" t="s">
        <v>649</v>
      </c>
    </row>
    <row r="120" spans="1:5" ht="63.75">
      <c r="A120" t="s">
        <v>43</v>
      </c>
      <c r="E120" s="29" t="s">
        <v>650</v>
      </c>
    </row>
    <row r="121" spans="1:16" ht="25.5">
      <c r="A121" s="19" t="s">
        <v>34</v>
      </c>
      <c s="23" t="s">
        <v>160</v>
      </c>
      <c s="23" t="s">
        <v>651</v>
      </c>
      <c s="19" t="s">
        <v>646</v>
      </c>
      <c s="24" t="s">
        <v>652</v>
      </c>
      <c s="25" t="s">
        <v>38</v>
      </c>
      <c s="26">
        <v>23550</v>
      </c>
      <c s="27">
        <v>0</v>
      </c>
      <c s="27">
        <f>ROUND(ROUND(H121,2)*ROUND(G121,3),2)</f>
      </c>
      <c r="O121">
        <f>(I121*21)/100</f>
      </c>
      <c t="s">
        <v>13</v>
      </c>
    </row>
    <row r="122" spans="1:5" ht="51">
      <c r="A122" s="28" t="s">
        <v>39</v>
      </c>
      <c r="E122" s="29" t="s">
        <v>653</v>
      </c>
    </row>
    <row r="123" spans="1:5" ht="12.75">
      <c r="A123" s="30" t="s">
        <v>41</v>
      </c>
      <c r="E123" s="31" t="s">
        <v>654</v>
      </c>
    </row>
    <row r="124" spans="1:5" ht="63.75">
      <c r="A124" t="s">
        <v>43</v>
      </c>
      <c r="E124" s="29" t="s">
        <v>650</v>
      </c>
    </row>
    <row r="125" spans="1:16" ht="12.75">
      <c r="A125" s="19" t="s">
        <v>34</v>
      </c>
      <c s="23" t="s">
        <v>166</v>
      </c>
      <c s="23" t="s">
        <v>655</v>
      </c>
      <c s="19" t="s">
        <v>646</v>
      </c>
      <c s="24" t="s">
        <v>656</v>
      </c>
      <c s="25" t="s">
        <v>38</v>
      </c>
      <c s="26">
        <v>180</v>
      </c>
      <c s="27">
        <v>0</v>
      </c>
      <c s="27">
        <f>ROUND(ROUND(H125,2)*ROUND(G125,3),2)</f>
      </c>
      <c r="O125">
        <f>(I125*21)/100</f>
      </c>
      <c t="s">
        <v>13</v>
      </c>
    </row>
    <row r="126" spans="1:5" ht="25.5">
      <c r="A126" s="28" t="s">
        <v>39</v>
      </c>
      <c r="E126" s="29" t="s">
        <v>657</v>
      </c>
    </row>
    <row r="127" spans="1:5" ht="12.75">
      <c r="A127" s="30" t="s">
        <v>41</v>
      </c>
      <c r="E127" s="31" t="s">
        <v>658</v>
      </c>
    </row>
    <row r="128" spans="1:5" ht="153">
      <c r="A128" t="s">
        <v>43</v>
      </c>
      <c r="E128" s="29" t="s">
        <v>659</v>
      </c>
    </row>
    <row r="129" spans="1:16" ht="12.75">
      <c r="A129" s="19" t="s">
        <v>34</v>
      </c>
      <c s="23" t="s">
        <v>169</v>
      </c>
      <c s="23" t="s">
        <v>660</v>
      </c>
      <c s="19" t="s">
        <v>36</v>
      </c>
      <c s="24" t="s">
        <v>661</v>
      </c>
      <c s="25" t="s">
        <v>47</v>
      </c>
      <c s="26">
        <v>360</v>
      </c>
      <c s="27">
        <v>0</v>
      </c>
      <c s="27">
        <f>ROUND(ROUND(H129,2)*ROUND(G129,3),2)</f>
      </c>
      <c r="O129">
        <f>(I129*21)/100</f>
      </c>
      <c t="s">
        <v>13</v>
      </c>
    </row>
    <row r="130" spans="1:5" ht="12.75">
      <c r="A130" s="28" t="s">
        <v>39</v>
      </c>
      <c r="E130" s="29" t="s">
        <v>661</v>
      </c>
    </row>
    <row r="131" spans="1:5" ht="12.75">
      <c r="A131" s="30" t="s">
        <v>41</v>
      </c>
      <c r="E131" s="31" t="s">
        <v>36</v>
      </c>
    </row>
    <row r="132" spans="1:5" ht="12.75">
      <c r="A132" t="s">
        <v>43</v>
      </c>
      <c r="E132" s="29" t="s">
        <v>36</v>
      </c>
    </row>
    <row r="133" spans="1:16" ht="25.5">
      <c r="A133" s="19" t="s">
        <v>34</v>
      </c>
      <c s="23" t="s">
        <v>174</v>
      </c>
      <c s="23" t="s">
        <v>45</v>
      </c>
      <c s="19" t="s">
        <v>646</v>
      </c>
      <c s="24" t="s">
        <v>46</v>
      </c>
      <c s="25" t="s">
        <v>47</v>
      </c>
      <c s="26">
        <v>3140</v>
      </c>
      <c s="27">
        <v>0</v>
      </c>
      <c s="27">
        <f>ROUND(ROUND(H133,2)*ROUND(G133,3),2)</f>
      </c>
      <c r="O133">
        <f>(I133*21)/100</f>
      </c>
      <c t="s">
        <v>13</v>
      </c>
    </row>
    <row r="134" spans="1:5" ht="25.5">
      <c r="A134" s="28" t="s">
        <v>39</v>
      </c>
      <c r="E134" s="29" t="s">
        <v>48</v>
      </c>
    </row>
    <row r="135" spans="1:5" ht="25.5">
      <c r="A135" s="30" t="s">
        <v>41</v>
      </c>
      <c r="E135" s="31" t="s">
        <v>662</v>
      </c>
    </row>
    <row r="136" spans="1:5" ht="12.75">
      <c r="A136" t="s">
        <v>43</v>
      </c>
      <c r="E136" s="29" t="s">
        <v>36</v>
      </c>
    </row>
    <row r="137" spans="1:16" ht="12.75">
      <c r="A137" s="19" t="s">
        <v>34</v>
      </c>
      <c s="23" t="s">
        <v>178</v>
      </c>
      <c s="23" t="s">
        <v>35</v>
      </c>
      <c s="19" t="s">
        <v>646</v>
      </c>
      <c s="24" t="s">
        <v>37</v>
      </c>
      <c s="25" t="s">
        <v>38</v>
      </c>
      <c s="26">
        <v>1570</v>
      </c>
      <c s="27">
        <v>0</v>
      </c>
      <c s="27">
        <f>ROUND(ROUND(H137,2)*ROUND(G137,3),2)</f>
      </c>
      <c r="O137">
        <f>(I137*21)/100</f>
      </c>
      <c t="s">
        <v>13</v>
      </c>
    </row>
    <row r="138" spans="1:5" ht="25.5">
      <c r="A138" s="28" t="s">
        <v>39</v>
      </c>
      <c r="E138" s="29" t="s">
        <v>40</v>
      </c>
    </row>
    <row r="139" spans="1:5" ht="25.5">
      <c r="A139" s="30" t="s">
        <v>41</v>
      </c>
      <c r="E139" s="31" t="s">
        <v>663</v>
      </c>
    </row>
    <row r="140" spans="1:5" ht="153">
      <c r="A140" t="s">
        <v>43</v>
      </c>
      <c r="E140" s="29" t="s">
        <v>44</v>
      </c>
    </row>
    <row r="141" spans="1:16" ht="25.5">
      <c r="A141" s="19" t="s">
        <v>34</v>
      </c>
      <c s="23" t="s">
        <v>184</v>
      </c>
      <c s="23" t="s">
        <v>664</v>
      </c>
      <c s="19" t="s">
        <v>36</v>
      </c>
      <c s="24" t="s">
        <v>665</v>
      </c>
      <c s="25" t="s">
        <v>397</v>
      </c>
      <c s="26">
        <v>460</v>
      </c>
      <c s="27">
        <v>0</v>
      </c>
      <c s="27">
        <f>ROUND(ROUND(H141,2)*ROUND(G141,3),2)</f>
      </c>
      <c r="O141">
        <f>(I141*21)/100</f>
      </c>
      <c t="s">
        <v>13</v>
      </c>
    </row>
    <row r="142" spans="1:5" ht="25.5">
      <c r="A142" s="28" t="s">
        <v>39</v>
      </c>
      <c r="E142" s="29" t="s">
        <v>666</v>
      </c>
    </row>
    <row r="143" spans="1:5" ht="12.75">
      <c r="A143" s="30" t="s">
        <v>41</v>
      </c>
      <c r="E143" s="31" t="s">
        <v>667</v>
      </c>
    </row>
    <row r="144" spans="1:5" ht="51">
      <c r="A144" t="s">
        <v>43</v>
      </c>
      <c r="E144" s="29" t="s">
        <v>668</v>
      </c>
    </row>
    <row r="145" spans="1:16" ht="12.75">
      <c r="A145" s="19" t="s">
        <v>34</v>
      </c>
      <c s="23" t="s">
        <v>188</v>
      </c>
      <c s="23" t="s">
        <v>669</v>
      </c>
      <c s="19" t="s">
        <v>36</v>
      </c>
      <c s="24" t="s">
        <v>670</v>
      </c>
      <c s="25" t="s">
        <v>47</v>
      </c>
      <c s="26">
        <v>78.2</v>
      </c>
      <c s="27">
        <v>0</v>
      </c>
      <c s="27">
        <f>ROUND(ROUND(H145,2)*ROUND(G145,3),2)</f>
      </c>
      <c r="O145">
        <f>(I145*21)/100</f>
      </c>
      <c t="s">
        <v>13</v>
      </c>
    </row>
    <row r="146" spans="1:5" ht="12.75">
      <c r="A146" s="28" t="s">
        <v>39</v>
      </c>
      <c r="E146" s="29" t="s">
        <v>670</v>
      </c>
    </row>
    <row r="147" spans="1:5" ht="12.75">
      <c r="A147" s="30" t="s">
        <v>41</v>
      </c>
      <c r="E147" s="31" t="s">
        <v>671</v>
      </c>
    </row>
    <row r="148" spans="1:5" ht="12.75">
      <c r="A148" t="s">
        <v>43</v>
      </c>
      <c r="E148" s="29" t="s">
        <v>36</v>
      </c>
    </row>
    <row r="149" spans="1:16" ht="12.75">
      <c r="A149" s="19" t="s">
        <v>34</v>
      </c>
      <c s="23" t="s">
        <v>192</v>
      </c>
      <c s="23" t="s">
        <v>672</v>
      </c>
      <c s="19" t="s">
        <v>36</v>
      </c>
      <c s="24" t="s">
        <v>673</v>
      </c>
      <c s="25" t="s">
        <v>397</v>
      </c>
      <c s="26">
        <v>460</v>
      </c>
      <c s="27">
        <v>0</v>
      </c>
      <c s="27">
        <f>ROUND(ROUND(H149,2)*ROUND(G149,3),2)</f>
      </c>
      <c r="O149">
        <f>(I149*21)/100</f>
      </c>
      <c t="s">
        <v>13</v>
      </c>
    </row>
    <row r="150" spans="1:5" ht="25.5">
      <c r="A150" s="28" t="s">
        <v>39</v>
      </c>
      <c r="E150" s="29" t="s">
        <v>674</v>
      </c>
    </row>
    <row r="151" spans="1:5" ht="12.75">
      <c r="A151" s="30" t="s">
        <v>41</v>
      </c>
      <c r="E151" s="31" t="s">
        <v>36</v>
      </c>
    </row>
    <row r="152" spans="1:5" ht="165.75">
      <c r="A152" t="s">
        <v>43</v>
      </c>
      <c r="E152" s="29" t="s">
        <v>675</v>
      </c>
    </row>
    <row r="153" spans="1:16" ht="12.75">
      <c r="A153" s="19" t="s">
        <v>34</v>
      </c>
      <c s="23" t="s">
        <v>195</v>
      </c>
      <c s="23" t="s">
        <v>676</v>
      </c>
      <c s="19" t="s">
        <v>36</v>
      </c>
      <c s="24" t="s">
        <v>677</v>
      </c>
      <c s="25" t="s">
        <v>69</v>
      </c>
      <c s="26">
        <v>6.9</v>
      </c>
      <c s="27">
        <v>0</v>
      </c>
      <c s="27">
        <f>ROUND(ROUND(H153,2)*ROUND(G153,3),2)</f>
      </c>
      <c r="O153">
        <f>(I153*21)/100</f>
      </c>
      <c t="s">
        <v>13</v>
      </c>
    </row>
    <row r="154" spans="1:5" ht="12.75">
      <c r="A154" s="28" t="s">
        <v>39</v>
      </c>
      <c r="E154" s="29" t="s">
        <v>677</v>
      </c>
    </row>
    <row r="155" spans="1:5" ht="12.75">
      <c r="A155" s="30" t="s">
        <v>41</v>
      </c>
      <c r="E155" s="31" t="s">
        <v>36</v>
      </c>
    </row>
    <row r="156" spans="1:5" ht="12.75">
      <c r="A156" t="s">
        <v>43</v>
      </c>
      <c r="E156" s="29" t="s">
        <v>36</v>
      </c>
    </row>
    <row r="157" spans="1:16" ht="12.75">
      <c r="A157" s="19" t="s">
        <v>34</v>
      </c>
      <c s="23" t="s">
        <v>199</v>
      </c>
      <c s="23" t="s">
        <v>678</v>
      </c>
      <c s="19" t="s">
        <v>36</v>
      </c>
      <c s="24" t="s">
        <v>679</v>
      </c>
      <c s="25" t="s">
        <v>397</v>
      </c>
      <c s="26">
        <v>460</v>
      </c>
      <c s="27">
        <v>0</v>
      </c>
      <c s="27">
        <f>ROUND(ROUND(H157,2)*ROUND(G157,3),2)</f>
      </c>
      <c r="O157">
        <f>(I157*21)/100</f>
      </c>
      <c t="s">
        <v>13</v>
      </c>
    </row>
    <row r="158" spans="1:5" ht="25.5">
      <c r="A158" s="28" t="s">
        <v>39</v>
      </c>
      <c r="E158" s="29" t="s">
        <v>680</v>
      </c>
    </row>
    <row r="159" spans="1:5" ht="12.75">
      <c r="A159" s="30" t="s">
        <v>41</v>
      </c>
      <c r="E159" s="31" t="s">
        <v>681</v>
      </c>
    </row>
    <row r="160" spans="1:5" ht="127.5">
      <c r="A160" t="s">
        <v>43</v>
      </c>
      <c r="E160" s="29" t="s">
        <v>682</v>
      </c>
    </row>
    <row r="161" spans="1:16" ht="12.75">
      <c r="A161" s="19" t="s">
        <v>34</v>
      </c>
      <c s="23" t="s">
        <v>202</v>
      </c>
      <c s="23" t="s">
        <v>683</v>
      </c>
      <c s="19" t="s">
        <v>36</v>
      </c>
      <c s="24" t="s">
        <v>684</v>
      </c>
      <c s="25" t="s">
        <v>397</v>
      </c>
      <c s="26">
        <v>1130</v>
      </c>
      <c s="27">
        <v>0</v>
      </c>
      <c s="27">
        <f>ROUND(ROUND(H161,2)*ROUND(G161,3),2)</f>
      </c>
      <c r="O161">
        <f>(I161*21)/100</f>
      </c>
      <c t="s">
        <v>13</v>
      </c>
    </row>
    <row r="162" spans="1:5" ht="25.5">
      <c r="A162" s="28" t="s">
        <v>39</v>
      </c>
      <c r="E162" s="29" t="s">
        <v>685</v>
      </c>
    </row>
    <row r="163" spans="1:5" ht="25.5">
      <c r="A163" s="30" t="s">
        <v>41</v>
      </c>
      <c r="E163" s="37" t="s">
        <v>686</v>
      </c>
    </row>
    <row r="164" spans="1:5" ht="127.5">
      <c r="A164" t="s">
        <v>43</v>
      </c>
      <c r="E164" s="29" t="s">
        <v>682</v>
      </c>
    </row>
    <row r="165" spans="1:16" ht="12.75">
      <c r="A165" s="19" t="s">
        <v>34</v>
      </c>
      <c s="23" t="s">
        <v>206</v>
      </c>
      <c s="23" t="s">
        <v>687</v>
      </c>
      <c s="19" t="s">
        <v>36</v>
      </c>
      <c s="24" t="s">
        <v>688</v>
      </c>
      <c s="25" t="s">
        <v>397</v>
      </c>
      <c s="26">
        <v>745</v>
      </c>
      <c s="27">
        <v>0</v>
      </c>
      <c s="27">
        <f>ROUND(ROUND(H165,2)*ROUND(G165,3),2)</f>
      </c>
      <c r="O165">
        <f>(I165*21)/100</f>
      </c>
      <c t="s">
        <v>13</v>
      </c>
    </row>
    <row r="166" spans="1:5" ht="25.5">
      <c r="A166" s="28" t="s">
        <v>39</v>
      </c>
      <c r="E166" s="29" t="s">
        <v>689</v>
      </c>
    </row>
    <row r="167" spans="1:5" ht="12.75">
      <c r="A167" s="30" t="s">
        <v>41</v>
      </c>
      <c r="E167" s="31" t="s">
        <v>36</v>
      </c>
    </row>
    <row r="168" spans="1:5" ht="51">
      <c r="A168" t="s">
        <v>43</v>
      </c>
      <c r="E168" s="29" t="s">
        <v>690</v>
      </c>
    </row>
    <row r="169" spans="1:16" ht="12.75">
      <c r="A169" s="19" t="s">
        <v>34</v>
      </c>
      <c s="23" t="s">
        <v>209</v>
      </c>
      <c s="23" t="s">
        <v>691</v>
      </c>
      <c s="19" t="s">
        <v>36</v>
      </c>
      <c s="24" t="s">
        <v>692</v>
      </c>
      <c s="25" t="s">
        <v>397</v>
      </c>
      <c s="26">
        <v>745</v>
      </c>
      <c s="27">
        <v>0</v>
      </c>
      <c s="27">
        <f>ROUND(ROUND(H169,2)*ROUND(G169,3),2)</f>
      </c>
      <c r="O169">
        <f>(I169*21)/100</f>
      </c>
      <c t="s">
        <v>13</v>
      </c>
    </row>
    <row r="170" spans="1:5" ht="25.5">
      <c r="A170" s="28" t="s">
        <v>39</v>
      </c>
      <c r="E170" s="29" t="s">
        <v>693</v>
      </c>
    </row>
    <row r="171" spans="1:5" ht="12.75">
      <c r="A171" s="30" t="s">
        <v>41</v>
      </c>
      <c r="E171" s="31" t="s">
        <v>694</v>
      </c>
    </row>
    <row r="172" spans="1:5" ht="51">
      <c r="A172" t="s">
        <v>43</v>
      </c>
      <c r="E172" s="29" t="s">
        <v>668</v>
      </c>
    </row>
    <row r="173" spans="1:16" ht="12.75">
      <c r="A173" s="19" t="s">
        <v>34</v>
      </c>
      <c s="23" t="s">
        <v>213</v>
      </c>
      <c s="23" t="s">
        <v>669</v>
      </c>
      <c s="19" t="s">
        <v>19</v>
      </c>
      <c s="24" t="s">
        <v>670</v>
      </c>
      <c s="25" t="s">
        <v>47</v>
      </c>
      <c s="26">
        <v>126.65</v>
      </c>
      <c s="27">
        <v>0</v>
      </c>
      <c s="27">
        <f>ROUND(ROUND(H173,2)*ROUND(G173,3),2)</f>
      </c>
      <c r="O173">
        <f>(I173*21)/100</f>
      </c>
      <c t="s">
        <v>13</v>
      </c>
    </row>
    <row r="174" spans="1:5" ht="12.75">
      <c r="A174" s="28" t="s">
        <v>39</v>
      </c>
      <c r="E174" s="29" t="s">
        <v>670</v>
      </c>
    </row>
    <row r="175" spans="1:5" ht="12.75">
      <c r="A175" s="30" t="s">
        <v>41</v>
      </c>
      <c r="E175" s="31" t="s">
        <v>695</v>
      </c>
    </row>
    <row r="176" spans="1:5" ht="12.75">
      <c r="A176" t="s">
        <v>43</v>
      </c>
      <c r="E176" s="29" t="s">
        <v>36</v>
      </c>
    </row>
    <row r="177" spans="1:16" ht="12.75">
      <c r="A177" s="19" t="s">
        <v>34</v>
      </c>
      <c s="23" t="s">
        <v>219</v>
      </c>
      <c s="23" t="s">
        <v>696</v>
      </c>
      <c s="19" t="s">
        <v>36</v>
      </c>
      <c s="24" t="s">
        <v>697</v>
      </c>
      <c s="25" t="s">
        <v>38</v>
      </c>
      <c s="26">
        <v>72.3</v>
      </c>
      <c s="27">
        <v>0</v>
      </c>
      <c s="27">
        <f>ROUND(ROUND(H177,2)*ROUND(G177,3),2)</f>
      </c>
      <c r="O177">
        <f>(I177*21)/100</f>
      </c>
      <c t="s">
        <v>13</v>
      </c>
    </row>
    <row r="178" spans="1:5" ht="12.75">
      <c r="A178" s="28" t="s">
        <v>39</v>
      </c>
      <c r="E178" s="29" t="s">
        <v>698</v>
      </c>
    </row>
    <row r="179" spans="1:5" ht="25.5">
      <c r="A179" s="30" t="s">
        <v>41</v>
      </c>
      <c r="E179" s="31" t="s">
        <v>699</v>
      </c>
    </row>
    <row r="180" spans="1:5" ht="12.75">
      <c r="A180" t="s">
        <v>43</v>
      </c>
      <c r="E180" s="29" t="s">
        <v>36</v>
      </c>
    </row>
    <row r="181" spans="1:16" ht="12.75">
      <c r="A181" s="19" t="s">
        <v>34</v>
      </c>
      <c s="23" t="s">
        <v>223</v>
      </c>
      <c s="23" t="s">
        <v>700</v>
      </c>
      <c s="19" t="s">
        <v>36</v>
      </c>
      <c s="24" t="s">
        <v>701</v>
      </c>
      <c s="25" t="s">
        <v>38</v>
      </c>
      <c s="26">
        <v>72.3</v>
      </c>
      <c s="27">
        <v>0</v>
      </c>
      <c s="27">
        <f>ROUND(ROUND(H181,2)*ROUND(G181,3),2)</f>
      </c>
      <c r="O181">
        <f>(I181*21)/100</f>
      </c>
      <c t="s">
        <v>13</v>
      </c>
    </row>
    <row r="182" spans="1:5" ht="12.75">
      <c r="A182" s="28" t="s">
        <v>39</v>
      </c>
      <c r="E182" s="29" t="s">
        <v>702</v>
      </c>
    </row>
    <row r="183" spans="1:5" ht="12.75">
      <c r="A183" s="30" t="s">
        <v>41</v>
      </c>
      <c r="E183" s="31" t="s">
        <v>36</v>
      </c>
    </row>
    <row r="184" spans="1:5" ht="51">
      <c r="A184" t="s">
        <v>43</v>
      </c>
      <c r="E184" s="29" t="s">
        <v>703</v>
      </c>
    </row>
    <row r="185" spans="1:16" ht="12.75">
      <c r="A185" s="19" t="s">
        <v>34</v>
      </c>
      <c s="23" t="s">
        <v>228</v>
      </c>
      <c s="23" t="s">
        <v>704</v>
      </c>
      <c s="19" t="s">
        <v>36</v>
      </c>
      <c s="24" t="s">
        <v>705</v>
      </c>
      <c s="25" t="s">
        <v>38</v>
      </c>
      <c s="26">
        <v>289.2</v>
      </c>
      <c s="27">
        <v>0</v>
      </c>
      <c s="27">
        <f>ROUND(ROUND(H185,2)*ROUND(G185,3),2)</f>
      </c>
      <c r="O185">
        <f>(I185*21)/100</f>
      </c>
      <c t="s">
        <v>13</v>
      </c>
    </row>
    <row r="186" spans="1:5" ht="25.5">
      <c r="A186" s="28" t="s">
        <v>39</v>
      </c>
      <c r="E186" s="29" t="s">
        <v>706</v>
      </c>
    </row>
    <row r="187" spans="1:5" ht="12.75">
      <c r="A187" s="30" t="s">
        <v>41</v>
      </c>
      <c r="E187" s="31" t="s">
        <v>707</v>
      </c>
    </row>
    <row r="188" spans="1:5" ht="51">
      <c r="A188" t="s">
        <v>43</v>
      </c>
      <c r="E188" s="29" t="s">
        <v>703</v>
      </c>
    </row>
    <row r="189" spans="1:16" ht="25.5">
      <c r="A189" s="19" t="s">
        <v>34</v>
      </c>
      <c s="23" t="s">
        <v>380</v>
      </c>
      <c s="23" t="s">
        <v>708</v>
      </c>
      <c s="19" t="s">
        <v>36</v>
      </c>
      <c s="24" t="s">
        <v>709</v>
      </c>
      <c s="25" t="s">
        <v>38</v>
      </c>
      <c s="26">
        <v>508.5</v>
      </c>
      <c s="27">
        <v>0</v>
      </c>
      <c s="27">
        <f>ROUND(ROUND(H189,2)*ROUND(G189,3),2)</f>
      </c>
      <c r="O189">
        <f>(I189*21)/100</f>
      </c>
      <c t="s">
        <v>13</v>
      </c>
    </row>
    <row r="190" spans="1:5" ht="63.75">
      <c r="A190" s="28" t="s">
        <v>39</v>
      </c>
      <c r="E190" s="29" t="s">
        <v>710</v>
      </c>
    </row>
    <row r="191" spans="1:5" ht="12.75">
      <c r="A191" s="30" t="s">
        <v>41</v>
      </c>
      <c r="E191" s="31" t="s">
        <v>711</v>
      </c>
    </row>
    <row r="192" spans="1:5" ht="12.75">
      <c r="A192" t="s">
        <v>43</v>
      </c>
      <c r="E192" s="29" t="s">
        <v>36</v>
      </c>
    </row>
    <row r="193" spans="1:16" ht="25.5">
      <c r="A193" s="19" t="s">
        <v>34</v>
      </c>
      <c s="23" t="s">
        <v>384</v>
      </c>
      <c s="23" t="s">
        <v>645</v>
      </c>
      <c s="19" t="s">
        <v>712</v>
      </c>
      <c s="24" t="s">
        <v>647</v>
      </c>
      <c s="25" t="s">
        <v>38</v>
      </c>
      <c s="26">
        <v>508.5</v>
      </c>
      <c s="27">
        <v>0</v>
      </c>
      <c s="27">
        <f>ROUND(ROUND(H193,2)*ROUND(G193,3),2)</f>
      </c>
      <c r="O193">
        <f>(I193*21)/100</f>
      </c>
      <c t="s">
        <v>13</v>
      </c>
    </row>
    <row r="194" spans="1:5" ht="89.25">
      <c r="A194" s="28" t="s">
        <v>39</v>
      </c>
      <c r="E194" s="29" t="s">
        <v>713</v>
      </c>
    </row>
    <row r="195" spans="1:5" ht="12.75">
      <c r="A195" s="30" t="s">
        <v>41</v>
      </c>
      <c r="E195" s="31" t="s">
        <v>711</v>
      </c>
    </row>
    <row r="196" spans="1:5" ht="12.75">
      <c r="A196" t="s">
        <v>43</v>
      </c>
      <c r="E196" s="29" t="s">
        <v>36</v>
      </c>
    </row>
    <row r="197" spans="1:16" ht="25.5">
      <c r="A197" s="19" t="s">
        <v>34</v>
      </c>
      <c s="23" t="s">
        <v>389</v>
      </c>
      <c s="23" t="s">
        <v>651</v>
      </c>
      <c s="19" t="s">
        <v>712</v>
      </c>
      <c s="24" t="s">
        <v>652</v>
      </c>
      <c s="25" t="s">
        <v>38</v>
      </c>
      <c s="26">
        <v>7627.5</v>
      </c>
      <c s="27">
        <v>0</v>
      </c>
      <c s="27">
        <f>ROUND(ROUND(H197,2)*ROUND(G197,3),2)</f>
      </c>
      <c r="O197">
        <f>(I197*21)/100</f>
      </c>
      <c t="s">
        <v>13</v>
      </c>
    </row>
    <row r="198" spans="1:5" ht="102">
      <c r="A198" s="28" t="s">
        <v>39</v>
      </c>
      <c r="E198" s="29" t="s">
        <v>714</v>
      </c>
    </row>
    <row r="199" spans="1:5" ht="12.75">
      <c r="A199" s="30" t="s">
        <v>41</v>
      </c>
      <c r="E199" s="31" t="s">
        <v>715</v>
      </c>
    </row>
    <row r="200" spans="1:5" ht="12.75">
      <c r="A200" t="s">
        <v>43</v>
      </c>
      <c r="E200" s="29" t="s">
        <v>36</v>
      </c>
    </row>
    <row r="201" spans="1:16" ht="12.75">
      <c r="A201" s="19" t="s">
        <v>34</v>
      </c>
      <c s="23" t="s">
        <v>394</v>
      </c>
      <c s="23" t="s">
        <v>35</v>
      </c>
      <c s="19" t="s">
        <v>712</v>
      </c>
      <c s="24" t="s">
        <v>37</v>
      </c>
      <c s="25" t="s">
        <v>38</v>
      </c>
      <c s="26">
        <v>508.5</v>
      </c>
      <c s="27">
        <v>0</v>
      </c>
      <c s="27">
        <f>ROUND(ROUND(H201,2)*ROUND(G201,3),2)</f>
      </c>
      <c r="O201">
        <f>(I201*21)/100</f>
      </c>
      <c t="s">
        <v>13</v>
      </c>
    </row>
    <row r="202" spans="1:5" ht="38.25">
      <c r="A202" s="28" t="s">
        <v>39</v>
      </c>
      <c r="E202" s="29" t="s">
        <v>716</v>
      </c>
    </row>
    <row r="203" spans="1:5" ht="12.75">
      <c r="A203" s="30" t="s">
        <v>41</v>
      </c>
      <c r="E203" s="31" t="s">
        <v>711</v>
      </c>
    </row>
    <row r="204" spans="1:5" ht="12.75">
      <c r="A204" t="s">
        <v>43</v>
      </c>
      <c r="E204" s="29" t="s">
        <v>36</v>
      </c>
    </row>
    <row r="205" spans="1:16" ht="25.5">
      <c r="A205" s="19" t="s">
        <v>34</v>
      </c>
      <c s="23" t="s">
        <v>400</v>
      </c>
      <c s="23" t="s">
        <v>45</v>
      </c>
      <c s="19" t="s">
        <v>712</v>
      </c>
      <c s="24" t="s">
        <v>46</v>
      </c>
      <c s="25" t="s">
        <v>47</v>
      </c>
      <c s="26">
        <v>1017</v>
      </c>
      <c s="27">
        <v>0</v>
      </c>
      <c s="27">
        <f>ROUND(ROUND(H205,2)*ROUND(G205,3),2)</f>
      </c>
      <c r="O205">
        <f>(I205*21)/100</f>
      </c>
      <c t="s">
        <v>13</v>
      </c>
    </row>
    <row r="206" spans="1:5" ht="38.25">
      <c r="A206" s="28" t="s">
        <v>39</v>
      </c>
      <c r="E206" s="29" t="s">
        <v>717</v>
      </c>
    </row>
    <row r="207" spans="1:5" ht="12.75">
      <c r="A207" s="30" t="s">
        <v>41</v>
      </c>
      <c r="E207" s="31" t="s">
        <v>718</v>
      </c>
    </row>
    <row r="208" spans="1:5" ht="12.75">
      <c r="A208" t="s">
        <v>43</v>
      </c>
      <c r="E208" s="29" t="s">
        <v>36</v>
      </c>
    </row>
    <row r="209" spans="1:16" ht="12.75">
      <c r="A209" s="19" t="s">
        <v>34</v>
      </c>
      <c s="23" t="s">
        <v>404</v>
      </c>
      <c s="23" t="s">
        <v>655</v>
      </c>
      <c s="19" t="s">
        <v>712</v>
      </c>
      <c s="24" t="s">
        <v>656</v>
      </c>
      <c s="25" t="s">
        <v>38</v>
      </c>
      <c s="26">
        <v>508.5</v>
      </c>
      <c s="27">
        <v>0</v>
      </c>
      <c s="27">
        <f>ROUND(ROUND(H209,2)*ROUND(G209,3),2)</f>
      </c>
      <c r="O209">
        <f>(I209*21)/100</f>
      </c>
      <c t="s">
        <v>13</v>
      </c>
    </row>
    <row r="210" spans="1:5" ht="76.5">
      <c r="A210" s="28" t="s">
        <v>39</v>
      </c>
      <c r="E210" s="29" t="s">
        <v>719</v>
      </c>
    </row>
    <row r="211" spans="1:5" ht="12.75">
      <c r="A211" s="30" t="s">
        <v>41</v>
      </c>
      <c r="E211" s="31" t="s">
        <v>711</v>
      </c>
    </row>
    <row r="212" spans="1:5" ht="12.75">
      <c r="A212" t="s">
        <v>43</v>
      </c>
      <c r="E212" s="29" t="s">
        <v>36</v>
      </c>
    </row>
    <row r="213" spans="1:18" ht="12.75" customHeight="1">
      <c r="A213" s="5" t="s">
        <v>32</v>
      </c>
      <c s="5"/>
      <c s="34" t="s">
        <v>363</v>
      </c>
      <c s="5"/>
      <c s="21" t="s">
        <v>364</v>
      </c>
      <c s="5"/>
      <c s="5"/>
      <c s="5"/>
      <c s="35">
        <f>0+Q213</f>
      </c>
      <c r="O213">
        <f>0+R213</f>
      </c>
      <c r="Q213">
        <f>0+I214+I218+I222</f>
      </c>
      <c>
        <f>0+O214+O218+O222</f>
      </c>
    </row>
    <row r="214" spans="1:16" ht="25.5">
      <c r="A214" s="19" t="s">
        <v>34</v>
      </c>
      <c s="23" t="s">
        <v>365</v>
      </c>
      <c s="23" t="s">
        <v>720</v>
      </c>
      <c s="19" t="s">
        <v>36</v>
      </c>
      <c s="24" t="s">
        <v>721</v>
      </c>
      <c s="25" t="s">
        <v>63</v>
      </c>
      <c s="26">
        <v>10</v>
      </c>
      <c s="27">
        <v>0</v>
      </c>
      <c s="27">
        <f>ROUND(ROUND(H214,2)*ROUND(G214,3),2)</f>
      </c>
      <c r="O214">
        <f>(I214*21)/100</f>
      </c>
      <c t="s">
        <v>13</v>
      </c>
    </row>
    <row r="215" spans="1:5" ht="38.25">
      <c r="A215" s="28" t="s">
        <v>39</v>
      </c>
      <c r="E215" s="29" t="s">
        <v>722</v>
      </c>
    </row>
    <row r="216" spans="1:5" ht="12.75">
      <c r="A216" s="30" t="s">
        <v>41</v>
      </c>
      <c r="E216" s="31" t="s">
        <v>36</v>
      </c>
    </row>
    <row r="217" spans="1:5" ht="12.75">
      <c r="A217" t="s">
        <v>43</v>
      </c>
      <c r="E217" s="29" t="s">
        <v>36</v>
      </c>
    </row>
    <row r="218" spans="1:16" ht="12.75">
      <c r="A218" s="19" t="s">
        <v>34</v>
      </c>
      <c s="23" t="s">
        <v>371</v>
      </c>
      <c s="23" t="s">
        <v>723</v>
      </c>
      <c s="19" t="s">
        <v>36</v>
      </c>
      <c s="24" t="s">
        <v>724</v>
      </c>
      <c s="25" t="s">
        <v>63</v>
      </c>
      <c s="26">
        <v>10</v>
      </c>
      <c s="27">
        <v>0</v>
      </c>
      <c s="27">
        <f>ROUND(ROUND(H218,2)*ROUND(G218,3),2)</f>
      </c>
      <c r="O218">
        <f>(I218*21)/100</f>
      </c>
      <c t="s">
        <v>13</v>
      </c>
    </row>
    <row r="219" spans="1:5" ht="12.75">
      <c r="A219" s="28" t="s">
        <v>39</v>
      </c>
      <c r="E219" s="29" t="s">
        <v>724</v>
      </c>
    </row>
    <row r="220" spans="1:5" ht="12.75">
      <c r="A220" s="30" t="s">
        <v>41</v>
      </c>
      <c r="E220" s="31" t="s">
        <v>36</v>
      </c>
    </row>
    <row r="221" spans="1:5" ht="12.75">
      <c r="A221" t="s">
        <v>43</v>
      </c>
      <c r="E221" s="29" t="s">
        <v>36</v>
      </c>
    </row>
    <row r="222" spans="1:16" ht="12.75">
      <c r="A222" s="19" t="s">
        <v>34</v>
      </c>
      <c s="23" t="s">
        <v>375</v>
      </c>
      <c s="23" t="s">
        <v>725</v>
      </c>
      <c s="19" t="s">
        <v>36</v>
      </c>
      <c s="24" t="s">
        <v>726</v>
      </c>
      <c s="25" t="s">
        <v>55</v>
      </c>
      <c s="26">
        <v>20</v>
      </c>
      <c s="27">
        <v>0</v>
      </c>
      <c s="27">
        <f>ROUND(ROUND(H222,2)*ROUND(G222,3),2)</f>
      </c>
      <c r="O222">
        <f>(I222*21)/100</f>
      </c>
      <c t="s">
        <v>13</v>
      </c>
    </row>
    <row r="223" spans="1:5" ht="12.75">
      <c r="A223" s="28" t="s">
        <v>39</v>
      </c>
      <c r="E223" s="29" t="s">
        <v>726</v>
      </c>
    </row>
    <row r="224" spans="1:5" ht="12.75">
      <c r="A224" s="30" t="s">
        <v>41</v>
      </c>
      <c r="E224" s="31" t="s">
        <v>36</v>
      </c>
    </row>
    <row r="225" spans="1:5" ht="12.75">
      <c r="A225" t="s">
        <v>43</v>
      </c>
      <c r="E225" s="29" t="s">
        <v>36</v>
      </c>
    </row>
    <row r="226" spans="1:18" ht="12.75" customHeight="1">
      <c r="A226" s="5" t="s">
        <v>32</v>
      </c>
      <c s="5"/>
      <c s="34" t="s">
        <v>25</v>
      </c>
      <c s="5"/>
      <c s="21" t="s">
        <v>727</v>
      </c>
      <c s="5"/>
      <c s="5"/>
      <c s="5"/>
      <c s="35">
        <f>0+Q226</f>
      </c>
      <c r="O226">
        <f>0+R226</f>
      </c>
      <c r="Q226">
        <f>0+I227+I231+I235+I239+I243+I247+I251+I255+I259</f>
      </c>
      <c>
        <f>0+O227+O231+O235+O239+O243+O247+O251+O255+O259</f>
      </c>
    </row>
    <row r="227" spans="1:16" ht="12.75">
      <c r="A227" s="19" t="s">
        <v>34</v>
      </c>
      <c s="23" t="s">
        <v>234</v>
      </c>
      <c s="23" t="s">
        <v>728</v>
      </c>
      <c s="19" t="s">
        <v>36</v>
      </c>
      <c s="24" t="s">
        <v>729</v>
      </c>
      <c s="25" t="s">
        <v>397</v>
      </c>
      <c s="26">
        <v>1130</v>
      </c>
      <c s="27">
        <v>0</v>
      </c>
      <c s="27">
        <f>ROUND(ROUND(H227,2)*ROUND(G227,3),2)</f>
      </c>
      <c r="O227">
        <f>(I227*21)/100</f>
      </c>
      <c t="s">
        <v>13</v>
      </c>
    </row>
    <row r="228" spans="1:5" ht="25.5">
      <c r="A228" s="28" t="s">
        <v>39</v>
      </c>
      <c r="E228" s="29" t="s">
        <v>730</v>
      </c>
    </row>
    <row r="229" spans="1:5" ht="25.5">
      <c r="A229" s="30" t="s">
        <v>41</v>
      </c>
      <c r="E229" s="31" t="s">
        <v>731</v>
      </c>
    </row>
    <row r="230" spans="1:5" ht="12.75">
      <c r="A230" t="s">
        <v>43</v>
      </c>
      <c r="E230" s="29" t="s">
        <v>36</v>
      </c>
    </row>
    <row r="231" spans="1:16" ht="25.5">
      <c r="A231" s="19" t="s">
        <v>34</v>
      </c>
      <c s="23" t="s">
        <v>237</v>
      </c>
      <c s="23" t="s">
        <v>732</v>
      </c>
      <c s="19" t="s">
        <v>36</v>
      </c>
      <c s="24" t="s">
        <v>733</v>
      </c>
      <c s="25" t="s">
        <v>397</v>
      </c>
      <c s="26">
        <v>1143</v>
      </c>
      <c s="27">
        <v>0</v>
      </c>
      <c s="27">
        <f>ROUND(ROUND(H231,2)*ROUND(G231,3),2)</f>
      </c>
      <c r="O231">
        <f>(I231*21)/100</f>
      </c>
      <c t="s">
        <v>13</v>
      </c>
    </row>
    <row r="232" spans="1:5" ht="25.5">
      <c r="A232" s="28" t="s">
        <v>39</v>
      </c>
      <c r="E232" s="29" t="s">
        <v>734</v>
      </c>
    </row>
    <row r="233" spans="1:5" ht="12.75">
      <c r="A233" s="30" t="s">
        <v>41</v>
      </c>
      <c r="E233" s="31" t="s">
        <v>735</v>
      </c>
    </row>
    <row r="234" spans="1:5" ht="38.25">
      <c r="A234" t="s">
        <v>43</v>
      </c>
      <c r="E234" s="29" t="s">
        <v>736</v>
      </c>
    </row>
    <row r="235" spans="1:16" ht="12.75">
      <c r="A235" s="19" t="s">
        <v>34</v>
      </c>
      <c s="23" t="s">
        <v>240</v>
      </c>
      <c s="23" t="s">
        <v>737</v>
      </c>
      <c s="19" t="s">
        <v>36</v>
      </c>
      <c s="24" t="s">
        <v>738</v>
      </c>
      <c s="25" t="s">
        <v>397</v>
      </c>
      <c s="26">
        <v>1143</v>
      </c>
      <c s="27">
        <v>0</v>
      </c>
      <c s="27">
        <f>ROUND(ROUND(H235,2)*ROUND(G235,3),2)</f>
      </c>
      <c r="O235">
        <f>(I235*21)/100</f>
      </c>
      <c t="s">
        <v>13</v>
      </c>
    </row>
    <row r="236" spans="1:5" ht="25.5">
      <c r="A236" s="28" t="s">
        <v>39</v>
      </c>
      <c r="E236" s="29" t="s">
        <v>739</v>
      </c>
    </row>
    <row r="237" spans="1:5" ht="12.75">
      <c r="A237" s="30" t="s">
        <v>41</v>
      </c>
      <c r="E237" s="31" t="s">
        <v>735</v>
      </c>
    </row>
    <row r="238" spans="1:5" ht="102">
      <c r="A238" t="s">
        <v>43</v>
      </c>
      <c r="E238" s="29" t="s">
        <v>740</v>
      </c>
    </row>
    <row r="239" spans="1:16" ht="12.75">
      <c r="A239" s="19" t="s">
        <v>34</v>
      </c>
      <c s="23" t="s">
        <v>244</v>
      </c>
      <c s="23" t="s">
        <v>741</v>
      </c>
      <c s="19" t="s">
        <v>36</v>
      </c>
      <c s="24" t="s">
        <v>742</v>
      </c>
      <c s="25" t="s">
        <v>397</v>
      </c>
      <c s="26">
        <v>155</v>
      </c>
      <c s="27">
        <v>0</v>
      </c>
      <c s="27">
        <f>ROUND(ROUND(H239,2)*ROUND(G239,3),2)</f>
      </c>
      <c r="O239">
        <f>(I239*21)/100</f>
      </c>
      <c t="s">
        <v>13</v>
      </c>
    </row>
    <row r="240" spans="1:5" ht="25.5">
      <c r="A240" s="28" t="s">
        <v>39</v>
      </c>
      <c r="E240" s="29" t="s">
        <v>743</v>
      </c>
    </row>
    <row r="241" spans="1:5" ht="12.75">
      <c r="A241" s="30" t="s">
        <v>41</v>
      </c>
      <c r="E241" s="31" t="s">
        <v>744</v>
      </c>
    </row>
    <row r="242" spans="1:5" ht="76.5">
      <c r="A242" t="s">
        <v>43</v>
      </c>
      <c r="E242" s="29" t="s">
        <v>745</v>
      </c>
    </row>
    <row r="243" spans="1:16" ht="12.75">
      <c r="A243" s="19" t="s">
        <v>34</v>
      </c>
      <c s="23" t="s">
        <v>247</v>
      </c>
      <c s="23" t="s">
        <v>746</v>
      </c>
      <c s="19" t="s">
        <v>36</v>
      </c>
      <c s="24" t="s">
        <v>747</v>
      </c>
      <c s="25" t="s">
        <v>397</v>
      </c>
      <c s="26">
        <v>1156</v>
      </c>
      <c s="27">
        <v>0</v>
      </c>
      <c s="27">
        <f>ROUND(ROUND(H243,2)*ROUND(G243,3),2)</f>
      </c>
      <c r="O243">
        <f>(I243*21)/100</f>
      </c>
      <c t="s">
        <v>13</v>
      </c>
    </row>
    <row r="244" spans="1:5" ht="25.5">
      <c r="A244" s="28" t="s">
        <v>39</v>
      </c>
      <c r="E244" s="29" t="s">
        <v>748</v>
      </c>
    </row>
    <row r="245" spans="1:5" ht="12.75">
      <c r="A245" s="30" t="s">
        <v>41</v>
      </c>
      <c r="E245" s="31" t="s">
        <v>749</v>
      </c>
    </row>
    <row r="246" spans="1:5" ht="12.75">
      <c r="A246" t="s">
        <v>43</v>
      </c>
      <c r="E246" s="29" t="s">
        <v>36</v>
      </c>
    </row>
    <row r="247" spans="1:16" ht="12.75">
      <c r="A247" s="19" t="s">
        <v>34</v>
      </c>
      <c s="23" t="s">
        <v>252</v>
      </c>
      <c s="23" t="s">
        <v>750</v>
      </c>
      <c s="19" t="s">
        <v>36</v>
      </c>
      <c s="24" t="s">
        <v>751</v>
      </c>
      <c s="25" t="s">
        <v>397</v>
      </c>
      <c s="26">
        <v>2496</v>
      </c>
      <c s="27">
        <v>0</v>
      </c>
      <c s="27">
        <f>ROUND(ROUND(H247,2)*ROUND(G247,3),2)</f>
      </c>
      <c r="O247">
        <f>(I247*21)/100</f>
      </c>
      <c t="s">
        <v>13</v>
      </c>
    </row>
    <row r="248" spans="1:5" ht="25.5">
      <c r="A248" s="28" t="s">
        <v>39</v>
      </c>
      <c r="E248" s="29" t="s">
        <v>752</v>
      </c>
    </row>
    <row r="249" spans="1:5" ht="12.75">
      <c r="A249" s="30" t="s">
        <v>41</v>
      </c>
      <c r="E249" s="31" t="s">
        <v>753</v>
      </c>
    </row>
    <row r="250" spans="1:5" ht="12.75">
      <c r="A250" t="s">
        <v>43</v>
      </c>
      <c r="E250" s="29" t="s">
        <v>36</v>
      </c>
    </row>
    <row r="251" spans="1:16" ht="12.75">
      <c r="A251" s="19" t="s">
        <v>34</v>
      </c>
      <c s="23" t="s">
        <v>255</v>
      </c>
      <c s="23" t="s">
        <v>754</v>
      </c>
      <c s="19" t="s">
        <v>36</v>
      </c>
      <c s="24" t="s">
        <v>755</v>
      </c>
      <c s="25" t="s">
        <v>397</v>
      </c>
      <c s="26">
        <v>1325</v>
      </c>
      <c s="27">
        <v>0</v>
      </c>
      <c s="27">
        <f>ROUND(ROUND(H251,2)*ROUND(G251,3),2)</f>
      </c>
      <c r="O251">
        <f>(I251*21)/100</f>
      </c>
      <c t="s">
        <v>13</v>
      </c>
    </row>
    <row r="252" spans="1:5" ht="25.5">
      <c r="A252" s="28" t="s">
        <v>39</v>
      </c>
      <c r="E252" s="29" t="s">
        <v>756</v>
      </c>
    </row>
    <row r="253" spans="1:5" ht="12.75">
      <c r="A253" s="30" t="s">
        <v>41</v>
      </c>
      <c r="E253" s="31" t="s">
        <v>757</v>
      </c>
    </row>
    <row r="254" spans="1:5" ht="12.75">
      <c r="A254" t="s">
        <v>43</v>
      </c>
      <c r="E254" s="29" t="s">
        <v>36</v>
      </c>
    </row>
    <row r="255" spans="1:16" ht="25.5">
      <c r="A255" s="19" t="s">
        <v>34</v>
      </c>
      <c s="23" t="s">
        <v>260</v>
      </c>
      <c s="23" t="s">
        <v>758</v>
      </c>
      <c s="19" t="s">
        <v>36</v>
      </c>
      <c s="24" t="s">
        <v>759</v>
      </c>
      <c s="25" t="s">
        <v>397</v>
      </c>
      <c s="26">
        <v>1157</v>
      </c>
      <c s="27">
        <v>0</v>
      </c>
      <c s="27">
        <f>ROUND(ROUND(H255,2)*ROUND(G255,3),2)</f>
      </c>
      <c r="O255">
        <f>(I255*21)/100</f>
      </c>
      <c t="s">
        <v>13</v>
      </c>
    </row>
    <row r="256" spans="1:5" ht="25.5">
      <c r="A256" s="28" t="s">
        <v>39</v>
      </c>
      <c r="E256" s="29" t="s">
        <v>760</v>
      </c>
    </row>
    <row r="257" spans="1:5" ht="12.75">
      <c r="A257" s="30" t="s">
        <v>41</v>
      </c>
      <c r="E257" s="31" t="s">
        <v>761</v>
      </c>
    </row>
    <row r="258" spans="1:5" ht="38.25">
      <c r="A258" t="s">
        <v>43</v>
      </c>
      <c r="E258" s="29" t="s">
        <v>762</v>
      </c>
    </row>
    <row r="259" spans="1:16" ht="12.75">
      <c r="A259" s="19" t="s">
        <v>34</v>
      </c>
      <c s="23" t="s">
        <v>409</v>
      </c>
      <c s="23" t="s">
        <v>763</v>
      </c>
      <c s="19" t="s">
        <v>36</v>
      </c>
      <c s="24" t="s">
        <v>764</v>
      </c>
      <c s="25" t="s">
        <v>47</v>
      </c>
      <c s="26">
        <v>508.5</v>
      </c>
      <c s="27">
        <v>0</v>
      </c>
      <c s="27">
        <f>ROUND(ROUND(H259,2)*ROUND(G259,3),2)</f>
      </c>
      <c r="O259">
        <f>(I259*21)/100</f>
      </c>
      <c t="s">
        <v>13</v>
      </c>
    </row>
    <row r="260" spans="1:5" ht="12.75">
      <c r="A260" s="28" t="s">
        <v>39</v>
      </c>
      <c r="E260" s="29" t="s">
        <v>765</v>
      </c>
    </row>
    <row r="261" spans="1:5" ht="12.75">
      <c r="A261" s="30" t="s">
        <v>41</v>
      </c>
      <c r="E261" s="31" t="s">
        <v>711</v>
      </c>
    </row>
    <row r="262" spans="1:5" ht="12.75">
      <c r="A262" t="s">
        <v>43</v>
      </c>
      <c r="E262" s="29" t="s">
        <v>36</v>
      </c>
    </row>
    <row r="263" spans="1:18" ht="12.75" customHeight="1">
      <c r="A263" s="5" t="s">
        <v>32</v>
      </c>
      <c s="5"/>
      <c s="34" t="s">
        <v>29</v>
      </c>
      <c s="5"/>
      <c s="21" t="s">
        <v>477</v>
      </c>
      <c s="5"/>
      <c s="5"/>
      <c s="5"/>
      <c s="35">
        <f>0+Q263</f>
      </c>
      <c r="O263">
        <f>0+R263</f>
      </c>
      <c r="Q263">
        <f>0+I264+I268+I272+I276+I280+I284+I288+I292+I296+I300+I304+I308+I312+I316+I320+I324</f>
      </c>
      <c>
        <f>0+O264+O268+O272+O276+O280+O284+O288+O292+O296+O300+O304+O308+O312+O316+O320+O324</f>
      </c>
    </row>
    <row r="264" spans="1:16" ht="25.5">
      <c r="A264" s="19" t="s">
        <v>34</v>
      </c>
      <c s="23" t="s">
        <v>264</v>
      </c>
      <c s="23" t="s">
        <v>766</v>
      </c>
      <c s="19" t="s">
        <v>36</v>
      </c>
      <c s="24" t="s">
        <v>767</v>
      </c>
      <c s="25" t="s">
        <v>63</v>
      </c>
      <c s="26">
        <v>200</v>
      </c>
      <c s="27">
        <v>0</v>
      </c>
      <c s="27">
        <f>ROUND(ROUND(H264,2)*ROUND(G264,3),2)</f>
      </c>
      <c r="O264">
        <f>(I264*21)/100</f>
      </c>
      <c t="s">
        <v>13</v>
      </c>
    </row>
    <row r="265" spans="1:5" ht="25.5">
      <c r="A265" s="28" t="s">
        <v>39</v>
      </c>
      <c r="E265" s="29" t="s">
        <v>768</v>
      </c>
    </row>
    <row r="266" spans="1:5" ht="25.5">
      <c r="A266" s="30" t="s">
        <v>41</v>
      </c>
      <c r="E266" s="31" t="s">
        <v>769</v>
      </c>
    </row>
    <row r="267" spans="1:5" ht="165.75">
      <c r="A267" t="s">
        <v>43</v>
      </c>
      <c r="E267" s="29" t="s">
        <v>770</v>
      </c>
    </row>
    <row r="268" spans="1:16" ht="25.5">
      <c r="A268" s="19" t="s">
        <v>34</v>
      </c>
      <c s="23" t="s">
        <v>268</v>
      </c>
      <c s="23" t="s">
        <v>771</v>
      </c>
      <c s="19" t="s">
        <v>36</v>
      </c>
      <c s="24" t="s">
        <v>772</v>
      </c>
      <c s="25" t="s">
        <v>55</v>
      </c>
      <c s="26">
        <v>5</v>
      </c>
      <c s="27">
        <v>0</v>
      </c>
      <c s="27">
        <f>ROUND(ROUND(H268,2)*ROUND(G268,3),2)</f>
      </c>
      <c r="O268">
        <f>(I268*21)/100</f>
      </c>
      <c t="s">
        <v>13</v>
      </c>
    </row>
    <row r="269" spans="1:5" ht="25.5">
      <c r="A269" s="28" t="s">
        <v>39</v>
      </c>
      <c r="E269" s="29" t="s">
        <v>773</v>
      </c>
    </row>
    <row r="270" spans="1:5" ht="12.75">
      <c r="A270" s="30" t="s">
        <v>41</v>
      </c>
      <c r="E270" s="31" t="s">
        <v>36</v>
      </c>
    </row>
    <row r="271" spans="1:5" ht="114.75">
      <c r="A271" t="s">
        <v>43</v>
      </c>
      <c r="E271" s="29" t="s">
        <v>774</v>
      </c>
    </row>
    <row r="272" spans="1:16" ht="12.75">
      <c r="A272" s="19" t="s">
        <v>34</v>
      </c>
      <c s="23" t="s">
        <v>271</v>
      </c>
      <c s="23" t="s">
        <v>775</v>
      </c>
      <c s="19" t="s">
        <v>36</v>
      </c>
      <c s="24" t="s">
        <v>776</v>
      </c>
      <c s="25" t="s">
        <v>55</v>
      </c>
      <c s="26">
        <v>5</v>
      </c>
      <c s="27">
        <v>0</v>
      </c>
      <c s="27">
        <f>ROUND(ROUND(H272,2)*ROUND(G272,3),2)</f>
      </c>
      <c r="O272">
        <f>(I272*21)/100</f>
      </c>
      <c t="s">
        <v>13</v>
      </c>
    </row>
    <row r="273" spans="1:5" ht="12.75">
      <c r="A273" s="28" t="s">
        <v>39</v>
      </c>
      <c r="E273" s="29" t="s">
        <v>776</v>
      </c>
    </row>
    <row r="274" spans="1:5" ht="12.75">
      <c r="A274" s="30" t="s">
        <v>41</v>
      </c>
      <c r="E274" s="31" t="s">
        <v>36</v>
      </c>
    </row>
    <row r="275" spans="1:5" ht="12.75">
      <c r="A275" t="s">
        <v>43</v>
      </c>
      <c r="E275" s="29" t="s">
        <v>36</v>
      </c>
    </row>
    <row r="276" spans="1:16" ht="12.75">
      <c r="A276" s="19" t="s">
        <v>34</v>
      </c>
      <c s="23" t="s">
        <v>275</v>
      </c>
      <c s="23" t="s">
        <v>777</v>
      </c>
      <c s="19" t="s">
        <v>36</v>
      </c>
      <c s="24" t="s">
        <v>778</v>
      </c>
      <c s="25" t="s">
        <v>55</v>
      </c>
      <c s="26">
        <v>14</v>
      </c>
      <c s="27">
        <v>0</v>
      </c>
      <c s="27">
        <f>ROUND(ROUND(H276,2)*ROUND(G276,3),2)</f>
      </c>
      <c r="O276">
        <f>(I276*21)/100</f>
      </c>
      <c t="s">
        <v>13</v>
      </c>
    </row>
    <row r="277" spans="1:5" ht="12.75">
      <c r="A277" s="28" t="s">
        <v>39</v>
      </c>
      <c r="E277" s="29" t="s">
        <v>779</v>
      </c>
    </row>
    <row r="278" spans="1:5" ht="12.75">
      <c r="A278" s="30" t="s">
        <v>41</v>
      </c>
      <c r="E278" s="31" t="s">
        <v>36</v>
      </c>
    </row>
    <row r="279" spans="1:5" ht="114.75">
      <c r="A279" t="s">
        <v>43</v>
      </c>
      <c r="E279" s="29" t="s">
        <v>774</v>
      </c>
    </row>
    <row r="280" spans="1:16" ht="12.75">
      <c r="A280" s="19" t="s">
        <v>34</v>
      </c>
      <c s="23" t="s">
        <v>278</v>
      </c>
      <c s="23" t="s">
        <v>780</v>
      </c>
      <c s="19" t="s">
        <v>36</v>
      </c>
      <c s="24" t="s">
        <v>781</v>
      </c>
      <c s="25" t="s">
        <v>55</v>
      </c>
      <c s="26">
        <v>14</v>
      </c>
      <c s="27">
        <v>0</v>
      </c>
      <c s="27">
        <f>ROUND(ROUND(H280,2)*ROUND(G280,3),2)</f>
      </c>
      <c r="O280">
        <f>(I280*21)/100</f>
      </c>
      <c t="s">
        <v>13</v>
      </c>
    </row>
    <row r="281" spans="1:5" ht="12.75">
      <c r="A281" s="28" t="s">
        <v>39</v>
      </c>
      <c r="E281" s="29" t="s">
        <v>781</v>
      </c>
    </row>
    <row r="282" spans="1:5" ht="12.75">
      <c r="A282" s="30" t="s">
        <v>41</v>
      </c>
      <c r="E282" s="31" t="s">
        <v>36</v>
      </c>
    </row>
    <row r="283" spans="1:5" ht="12.75">
      <c r="A283" t="s">
        <v>43</v>
      </c>
      <c r="E283" s="29" t="s">
        <v>36</v>
      </c>
    </row>
    <row r="284" spans="1:16" ht="25.5">
      <c r="A284" s="19" t="s">
        <v>34</v>
      </c>
      <c s="23" t="s">
        <v>281</v>
      </c>
      <c s="23" t="s">
        <v>782</v>
      </c>
      <c s="19" t="s">
        <v>36</v>
      </c>
      <c s="24" t="s">
        <v>783</v>
      </c>
      <c s="25" t="s">
        <v>63</v>
      </c>
      <c s="26">
        <v>82</v>
      </c>
      <c s="27">
        <v>0</v>
      </c>
      <c s="27">
        <f>ROUND(ROUND(H284,2)*ROUND(G284,3),2)</f>
      </c>
      <c r="O284">
        <f>(I284*21)/100</f>
      </c>
      <c t="s">
        <v>13</v>
      </c>
    </row>
    <row r="285" spans="1:5" ht="38.25">
      <c r="A285" s="28" t="s">
        <v>39</v>
      </c>
      <c r="E285" s="29" t="s">
        <v>784</v>
      </c>
    </row>
    <row r="286" spans="1:5" ht="51">
      <c r="A286" s="30" t="s">
        <v>41</v>
      </c>
      <c r="E286" s="37" t="s">
        <v>785</v>
      </c>
    </row>
    <row r="287" spans="1:5" ht="114.75">
      <c r="A287" t="s">
        <v>43</v>
      </c>
      <c r="E287" s="29" t="s">
        <v>786</v>
      </c>
    </row>
    <row r="288" spans="1:16" ht="12.75">
      <c r="A288" s="19" t="s">
        <v>34</v>
      </c>
      <c s="23" t="s">
        <v>287</v>
      </c>
      <c s="23" t="s">
        <v>787</v>
      </c>
      <c s="19" t="s">
        <v>36</v>
      </c>
      <c s="24" t="s">
        <v>788</v>
      </c>
      <c s="25" t="s">
        <v>63</v>
      </c>
      <c s="26">
        <v>4.12</v>
      </c>
      <c s="27">
        <v>0</v>
      </c>
      <c s="27">
        <f>ROUND(ROUND(H288,2)*ROUND(G288,3),2)</f>
      </c>
      <c r="O288">
        <f>(I288*21)/100</f>
      </c>
      <c t="s">
        <v>13</v>
      </c>
    </row>
    <row r="289" spans="1:5" ht="12.75">
      <c r="A289" s="28" t="s">
        <v>39</v>
      </c>
      <c r="E289" s="29" t="s">
        <v>788</v>
      </c>
    </row>
    <row r="290" spans="1:5" ht="12.75">
      <c r="A290" s="30" t="s">
        <v>41</v>
      </c>
      <c r="E290" s="31" t="s">
        <v>789</v>
      </c>
    </row>
    <row r="291" spans="1:5" ht="12.75">
      <c r="A291" t="s">
        <v>43</v>
      </c>
      <c r="E291" s="29" t="s">
        <v>36</v>
      </c>
    </row>
    <row r="292" spans="1:16" ht="12.75">
      <c r="A292" s="19" t="s">
        <v>34</v>
      </c>
      <c s="23" t="s">
        <v>291</v>
      </c>
      <c s="23" t="s">
        <v>790</v>
      </c>
      <c s="19" t="s">
        <v>36</v>
      </c>
      <c s="24" t="s">
        <v>791</v>
      </c>
      <c s="25" t="s">
        <v>63</v>
      </c>
      <c s="26">
        <v>80.34</v>
      </c>
      <c s="27">
        <v>0</v>
      </c>
      <c s="27">
        <f>ROUND(ROUND(H292,2)*ROUND(G292,3),2)</f>
      </c>
      <c r="O292">
        <f>(I292*21)/100</f>
      </c>
      <c t="s">
        <v>13</v>
      </c>
    </row>
    <row r="293" spans="1:5" ht="12.75">
      <c r="A293" s="28" t="s">
        <v>39</v>
      </c>
      <c r="E293" s="29" t="s">
        <v>791</v>
      </c>
    </row>
    <row r="294" spans="1:5" ht="12.75">
      <c r="A294" s="30" t="s">
        <v>41</v>
      </c>
      <c r="E294" s="31" t="s">
        <v>792</v>
      </c>
    </row>
    <row r="295" spans="1:5" ht="12.75">
      <c r="A295" t="s">
        <v>43</v>
      </c>
      <c r="E295" s="29" t="s">
        <v>36</v>
      </c>
    </row>
    <row r="296" spans="1:16" ht="25.5">
      <c r="A296" s="19" t="s">
        <v>34</v>
      </c>
      <c s="23" t="s">
        <v>294</v>
      </c>
      <c s="23" t="s">
        <v>793</v>
      </c>
      <c s="19" t="s">
        <v>36</v>
      </c>
      <c s="24" t="s">
        <v>794</v>
      </c>
      <c s="25" t="s">
        <v>63</v>
      </c>
      <c s="26">
        <v>369.8</v>
      </c>
      <c s="27">
        <v>0</v>
      </c>
      <c s="27">
        <f>ROUND(ROUND(H296,2)*ROUND(G296,3),2)</f>
      </c>
      <c r="O296">
        <f>(I296*21)/100</f>
      </c>
      <c t="s">
        <v>13</v>
      </c>
    </row>
    <row r="297" spans="1:5" ht="25.5">
      <c r="A297" s="28" t="s">
        <v>39</v>
      </c>
      <c r="E297" s="29" t="s">
        <v>795</v>
      </c>
    </row>
    <row r="298" spans="1:5" ht="12.75">
      <c r="A298" s="30" t="s">
        <v>41</v>
      </c>
      <c r="E298" s="31" t="s">
        <v>796</v>
      </c>
    </row>
    <row r="299" spans="1:5" ht="12.75">
      <c r="A299" t="s">
        <v>43</v>
      </c>
      <c r="E299" s="29" t="s">
        <v>482</v>
      </c>
    </row>
    <row r="300" spans="1:16" ht="25.5">
      <c r="A300" s="19" t="s">
        <v>34</v>
      </c>
      <c s="23" t="s">
        <v>299</v>
      </c>
      <c s="23" t="s">
        <v>797</v>
      </c>
      <c s="19" t="s">
        <v>36</v>
      </c>
      <c s="24" t="s">
        <v>798</v>
      </c>
      <c s="25" t="s">
        <v>63</v>
      </c>
      <c s="26">
        <v>231</v>
      </c>
      <c s="27">
        <v>0</v>
      </c>
      <c s="27">
        <f>ROUND(ROUND(H300,2)*ROUND(G300,3),2)</f>
      </c>
      <c r="O300">
        <f>(I300*21)/100</f>
      </c>
      <c t="s">
        <v>13</v>
      </c>
    </row>
    <row r="301" spans="1:5" ht="25.5">
      <c r="A301" s="28" t="s">
        <v>39</v>
      </c>
      <c r="E301" s="29" t="s">
        <v>799</v>
      </c>
    </row>
    <row r="302" spans="1:5" ht="12.75">
      <c r="A302" s="30" t="s">
        <v>41</v>
      </c>
      <c r="E302" s="31" t="s">
        <v>800</v>
      </c>
    </row>
    <row r="303" spans="1:5" ht="12.75">
      <c r="A303" t="s">
        <v>43</v>
      </c>
      <c r="E303" s="29" t="s">
        <v>482</v>
      </c>
    </row>
    <row r="304" spans="1:16" ht="25.5">
      <c r="A304" s="19" t="s">
        <v>34</v>
      </c>
      <c s="23" t="s">
        <v>302</v>
      </c>
      <c s="23" t="s">
        <v>801</v>
      </c>
      <c s="19" t="s">
        <v>36</v>
      </c>
      <c s="24" t="s">
        <v>802</v>
      </c>
      <c s="25" t="s">
        <v>63</v>
      </c>
      <c s="26">
        <v>66</v>
      </c>
      <c s="27">
        <v>0</v>
      </c>
      <c s="27">
        <f>ROUND(ROUND(H304,2)*ROUND(G304,3),2)</f>
      </c>
      <c r="O304">
        <f>(I304*21)/100</f>
      </c>
      <c t="s">
        <v>13</v>
      </c>
    </row>
    <row r="305" spans="1:5" ht="25.5">
      <c r="A305" s="28" t="s">
        <v>39</v>
      </c>
      <c r="E305" s="29" t="s">
        <v>803</v>
      </c>
    </row>
    <row r="306" spans="1:5" ht="12.75">
      <c r="A306" s="30" t="s">
        <v>41</v>
      </c>
      <c r="E306" s="31" t="s">
        <v>804</v>
      </c>
    </row>
    <row r="307" spans="1:5" ht="12.75">
      <c r="A307" t="s">
        <v>43</v>
      </c>
      <c r="E307" s="29" t="s">
        <v>482</v>
      </c>
    </row>
    <row r="308" spans="1:16" ht="12.75">
      <c r="A308" s="19" t="s">
        <v>34</v>
      </c>
      <c s="23" t="s">
        <v>305</v>
      </c>
      <c s="23" t="s">
        <v>805</v>
      </c>
      <c s="19" t="s">
        <v>36</v>
      </c>
      <c s="24" t="s">
        <v>806</v>
      </c>
      <c s="25" t="s">
        <v>63</v>
      </c>
      <c s="26">
        <v>297</v>
      </c>
      <c s="27">
        <v>0</v>
      </c>
      <c s="27">
        <f>ROUND(ROUND(H308,2)*ROUND(G308,3),2)</f>
      </c>
      <c r="O308">
        <f>(I308*21)/100</f>
      </c>
      <c t="s">
        <v>13</v>
      </c>
    </row>
    <row r="309" spans="1:5" ht="38.25">
      <c r="A309" s="28" t="s">
        <v>39</v>
      </c>
      <c r="E309" s="29" t="s">
        <v>807</v>
      </c>
    </row>
    <row r="310" spans="1:5" ht="12.75">
      <c r="A310" s="30" t="s">
        <v>41</v>
      </c>
      <c r="E310" s="31" t="s">
        <v>808</v>
      </c>
    </row>
    <row r="311" spans="1:5" ht="25.5">
      <c r="A311" t="s">
        <v>43</v>
      </c>
      <c r="E311" s="29" t="s">
        <v>486</v>
      </c>
    </row>
    <row r="312" spans="1:16" ht="12.75">
      <c r="A312" s="19" t="s">
        <v>34</v>
      </c>
      <c s="23" t="s">
        <v>308</v>
      </c>
      <c s="23" t="s">
        <v>809</v>
      </c>
      <c s="19" t="s">
        <v>36</v>
      </c>
      <c s="24" t="s">
        <v>810</v>
      </c>
      <c s="25" t="s">
        <v>397</v>
      </c>
      <c s="26">
        <v>1300</v>
      </c>
      <c s="27">
        <v>0</v>
      </c>
      <c s="27">
        <f>ROUND(ROUND(H312,2)*ROUND(G312,3),2)</f>
      </c>
      <c r="O312">
        <f>(I312*21)/100</f>
      </c>
      <c t="s">
        <v>13</v>
      </c>
    </row>
    <row r="313" spans="1:5" ht="25.5">
      <c r="A313" s="28" t="s">
        <v>39</v>
      </c>
      <c r="E313" s="29" t="s">
        <v>811</v>
      </c>
    </row>
    <row r="314" spans="1:5" ht="12.75">
      <c r="A314" s="30" t="s">
        <v>41</v>
      </c>
      <c r="E314" s="31" t="s">
        <v>812</v>
      </c>
    </row>
    <row r="315" spans="1:5" ht="25.5">
      <c r="A315" t="s">
        <v>43</v>
      </c>
      <c r="E315" s="29" t="s">
        <v>813</v>
      </c>
    </row>
    <row r="316" spans="1:16" ht="12.75">
      <c r="A316" s="19" t="s">
        <v>34</v>
      </c>
      <c s="23" t="s">
        <v>312</v>
      </c>
      <c s="23" t="s">
        <v>814</v>
      </c>
      <c s="19" t="s">
        <v>36</v>
      </c>
      <c s="24" t="s">
        <v>815</v>
      </c>
      <c s="25" t="s">
        <v>397</v>
      </c>
      <c s="26">
        <v>190</v>
      </c>
      <c s="27">
        <v>0</v>
      </c>
      <c s="27">
        <f>ROUND(ROUND(H316,2)*ROUND(G316,3),2)</f>
      </c>
      <c r="O316">
        <f>(I316*21)/100</f>
      </c>
      <c t="s">
        <v>13</v>
      </c>
    </row>
    <row r="317" spans="1:5" ht="25.5">
      <c r="A317" s="28" t="s">
        <v>39</v>
      </c>
      <c r="E317" s="29" t="s">
        <v>816</v>
      </c>
    </row>
    <row r="318" spans="1:5" ht="12.75">
      <c r="A318" s="30" t="s">
        <v>41</v>
      </c>
      <c r="E318" s="31" t="s">
        <v>817</v>
      </c>
    </row>
    <row r="319" spans="1:5" ht="25.5">
      <c r="A319" t="s">
        <v>43</v>
      </c>
      <c r="E319" s="29" t="s">
        <v>813</v>
      </c>
    </row>
    <row r="320" spans="1:16" ht="12.75">
      <c r="A320" s="19" t="s">
        <v>34</v>
      </c>
      <c s="23" t="s">
        <v>316</v>
      </c>
      <c s="23" t="s">
        <v>818</v>
      </c>
      <c s="19" t="s">
        <v>36</v>
      </c>
      <c s="24" t="s">
        <v>819</v>
      </c>
      <c s="25" t="s">
        <v>63</v>
      </c>
      <c s="26">
        <v>176</v>
      </c>
      <c s="27">
        <v>0</v>
      </c>
      <c s="27">
        <f>ROUND(ROUND(H320,2)*ROUND(G320,3),2)</f>
      </c>
      <c r="O320">
        <f>(I320*21)/100</f>
      </c>
      <c t="s">
        <v>13</v>
      </c>
    </row>
    <row r="321" spans="1:5" ht="63.75">
      <c r="A321" s="28" t="s">
        <v>39</v>
      </c>
      <c r="E321" s="29" t="s">
        <v>820</v>
      </c>
    </row>
    <row r="322" spans="1:5" ht="12.75">
      <c r="A322" s="30" t="s">
        <v>41</v>
      </c>
      <c r="E322" s="31" t="s">
        <v>821</v>
      </c>
    </row>
    <row r="323" spans="1:5" ht="114.75">
      <c r="A323" t="s">
        <v>43</v>
      </c>
      <c r="E323" s="29" t="s">
        <v>822</v>
      </c>
    </row>
    <row r="324" spans="1:16" ht="12.75">
      <c r="A324" s="19" t="s">
        <v>34</v>
      </c>
      <c s="23" t="s">
        <v>320</v>
      </c>
      <c s="23" t="s">
        <v>823</v>
      </c>
      <c s="19" t="s">
        <v>36</v>
      </c>
      <c s="24" t="s">
        <v>824</v>
      </c>
      <c s="25" t="s">
        <v>63</v>
      </c>
      <c s="26">
        <v>60</v>
      </c>
      <c s="27">
        <v>0</v>
      </c>
      <c s="27">
        <f>ROUND(ROUND(H324,2)*ROUND(G324,3),2)</f>
      </c>
      <c r="O324">
        <f>(I324*21)/100</f>
      </c>
      <c t="s">
        <v>13</v>
      </c>
    </row>
    <row r="325" spans="1:5" ht="38.25">
      <c r="A325" s="28" t="s">
        <v>39</v>
      </c>
      <c r="E325" s="29" t="s">
        <v>825</v>
      </c>
    </row>
    <row r="326" spans="1:5" ht="12.75">
      <c r="A326" s="30" t="s">
        <v>41</v>
      </c>
      <c r="E326" s="31" t="s">
        <v>826</v>
      </c>
    </row>
    <row r="327" spans="1:5" ht="63.75">
      <c r="A327" t="s">
        <v>43</v>
      </c>
      <c r="E327" s="29" t="s">
        <v>827</v>
      </c>
    </row>
    <row r="328" spans="1:18" ht="12.75" customHeight="1">
      <c r="A328" s="5" t="s">
        <v>32</v>
      </c>
      <c s="5"/>
      <c s="34" t="s">
        <v>828</v>
      </c>
      <c s="5"/>
      <c s="21" t="s">
        <v>829</v>
      </c>
      <c s="5"/>
      <c s="5"/>
      <c s="5"/>
      <c s="35">
        <f>0+Q328</f>
      </c>
      <c r="O328">
        <f>0+R328</f>
      </c>
      <c r="Q328">
        <f>0+I329+I333+I337+I341+I345+I349</f>
      </c>
      <c>
        <f>0+O329+O333+O337+O341+O345+O349</f>
      </c>
    </row>
    <row r="329" spans="1:16" ht="25.5">
      <c r="A329" s="19" t="s">
        <v>34</v>
      </c>
      <c s="23" t="s">
        <v>324</v>
      </c>
      <c s="23" t="s">
        <v>830</v>
      </c>
      <c s="19" t="s">
        <v>36</v>
      </c>
      <c s="24" t="s">
        <v>831</v>
      </c>
      <c s="25" t="s">
        <v>47</v>
      </c>
      <c s="26">
        <v>9.1</v>
      </c>
      <c s="27">
        <v>0</v>
      </c>
      <c s="27">
        <f>ROUND(ROUND(H329,2)*ROUND(G329,3),2)</f>
      </c>
      <c r="O329">
        <f>(I329*21)/100</f>
      </c>
      <c t="s">
        <v>13</v>
      </c>
    </row>
    <row r="330" spans="1:5" ht="25.5">
      <c r="A330" s="28" t="s">
        <v>39</v>
      </c>
      <c r="E330" s="29" t="s">
        <v>832</v>
      </c>
    </row>
    <row r="331" spans="1:5" ht="140.25">
      <c r="A331" s="30" t="s">
        <v>41</v>
      </c>
      <c r="E331" s="31" t="s">
        <v>833</v>
      </c>
    </row>
    <row r="332" spans="1:5" ht="76.5">
      <c r="A332" t="s">
        <v>43</v>
      </c>
      <c r="E332" s="29" t="s">
        <v>834</v>
      </c>
    </row>
    <row r="333" spans="1:16" ht="12.75">
      <c r="A333" s="19" t="s">
        <v>34</v>
      </c>
      <c s="23" t="s">
        <v>328</v>
      </c>
      <c s="23" t="s">
        <v>835</v>
      </c>
      <c s="19" t="s">
        <v>36</v>
      </c>
      <c s="24" t="s">
        <v>836</v>
      </c>
      <c s="25" t="s">
        <v>47</v>
      </c>
      <c s="26">
        <v>201.74</v>
      </c>
      <c s="27">
        <v>0</v>
      </c>
      <c s="27">
        <f>ROUND(ROUND(H333,2)*ROUND(G333,3),2)</f>
      </c>
      <c r="O333">
        <f>(I333*21)/100</f>
      </c>
      <c t="s">
        <v>13</v>
      </c>
    </row>
    <row r="334" spans="1:5" ht="25.5">
      <c r="A334" s="28" t="s">
        <v>39</v>
      </c>
      <c r="E334" s="29" t="s">
        <v>837</v>
      </c>
    </row>
    <row r="335" spans="1:5" ht="127.5">
      <c r="A335" s="30" t="s">
        <v>41</v>
      </c>
      <c r="E335" s="31" t="s">
        <v>838</v>
      </c>
    </row>
    <row r="336" spans="1:5" ht="114.75">
      <c r="A336" t="s">
        <v>43</v>
      </c>
      <c r="E336" s="29" t="s">
        <v>839</v>
      </c>
    </row>
    <row r="337" spans="1:16" ht="12.75">
      <c r="A337" s="19" t="s">
        <v>34</v>
      </c>
      <c s="23" t="s">
        <v>332</v>
      </c>
      <c s="23" t="s">
        <v>840</v>
      </c>
      <c s="19" t="s">
        <v>36</v>
      </c>
      <c s="24" t="s">
        <v>841</v>
      </c>
      <c s="25" t="s">
        <v>47</v>
      </c>
      <c s="26">
        <v>4365.6</v>
      </c>
      <c s="27">
        <v>0</v>
      </c>
      <c s="27">
        <f>ROUND(ROUND(H337,2)*ROUND(G337,3),2)</f>
      </c>
      <c r="O337">
        <f>(I337*21)/100</f>
      </c>
      <c t="s">
        <v>13</v>
      </c>
    </row>
    <row r="338" spans="1:5" ht="25.5">
      <c r="A338" s="28" t="s">
        <v>39</v>
      </c>
      <c r="E338" s="29" t="s">
        <v>842</v>
      </c>
    </row>
    <row r="339" spans="1:5" ht="140.25">
      <c r="A339" s="30" t="s">
        <v>41</v>
      </c>
      <c r="E339" s="37" t="s">
        <v>843</v>
      </c>
    </row>
    <row r="340" spans="1:5" ht="114.75">
      <c r="A340" t="s">
        <v>43</v>
      </c>
      <c r="E340" s="29" t="s">
        <v>839</v>
      </c>
    </row>
    <row r="341" spans="1:16" ht="12.75">
      <c r="A341" s="19" t="s">
        <v>34</v>
      </c>
      <c s="23" t="s">
        <v>346</v>
      </c>
      <c s="23" t="s">
        <v>844</v>
      </c>
      <c s="19" t="s">
        <v>36</v>
      </c>
      <c s="24" t="s">
        <v>845</v>
      </c>
      <c s="25" t="s">
        <v>47</v>
      </c>
      <c s="26">
        <v>19.84</v>
      </c>
      <c s="27">
        <v>0</v>
      </c>
      <c s="27">
        <f>ROUND(ROUND(H341,2)*ROUND(G341,3),2)</f>
      </c>
      <c r="O341">
        <f>(I341*21)/100</f>
      </c>
      <c t="s">
        <v>13</v>
      </c>
    </row>
    <row r="342" spans="1:5" ht="12.75">
      <c r="A342" s="28" t="s">
        <v>39</v>
      </c>
      <c r="E342" s="29" t="s">
        <v>846</v>
      </c>
    </row>
    <row r="343" spans="1:5" ht="12.75">
      <c r="A343" s="30" t="s">
        <v>41</v>
      </c>
      <c r="E343" s="31" t="s">
        <v>847</v>
      </c>
    </row>
    <row r="344" spans="1:5" ht="38.25">
      <c r="A344" t="s">
        <v>43</v>
      </c>
      <c r="E344" s="29" t="s">
        <v>848</v>
      </c>
    </row>
    <row r="345" spans="1:16" ht="25.5">
      <c r="A345" s="19" t="s">
        <v>34</v>
      </c>
      <c s="23" t="s">
        <v>350</v>
      </c>
      <c s="23" t="s">
        <v>849</v>
      </c>
      <c s="19" t="s">
        <v>36</v>
      </c>
      <c s="24" t="s">
        <v>850</v>
      </c>
      <c s="25" t="s">
        <v>47</v>
      </c>
      <c s="26">
        <v>74.64</v>
      </c>
      <c s="27">
        <v>0</v>
      </c>
      <c s="27">
        <f>ROUND(ROUND(H345,2)*ROUND(G345,3),2)</f>
      </c>
      <c r="O345">
        <f>(I345*21)/100</f>
      </c>
      <c t="s">
        <v>13</v>
      </c>
    </row>
    <row r="346" spans="1:5" ht="25.5">
      <c r="A346" s="28" t="s">
        <v>39</v>
      </c>
      <c r="E346" s="29" t="s">
        <v>851</v>
      </c>
    </row>
    <row r="347" spans="1:5" ht="63.75">
      <c r="A347" s="30" t="s">
        <v>41</v>
      </c>
      <c r="E347" s="31" t="s">
        <v>852</v>
      </c>
    </row>
    <row r="348" spans="1:5" ht="76.5">
      <c r="A348" t="s">
        <v>43</v>
      </c>
      <c r="E348" s="29" t="s">
        <v>853</v>
      </c>
    </row>
    <row r="349" spans="1:16" ht="25.5">
      <c r="A349" s="19" t="s">
        <v>34</v>
      </c>
      <c s="23" t="s">
        <v>354</v>
      </c>
      <c s="23" t="s">
        <v>854</v>
      </c>
      <c s="19" t="s">
        <v>36</v>
      </c>
      <c s="24" t="s">
        <v>855</v>
      </c>
      <c s="25" t="s">
        <v>47</v>
      </c>
      <c s="26">
        <v>107.26</v>
      </c>
      <c s="27">
        <v>0</v>
      </c>
      <c s="27">
        <f>ROUND(ROUND(H349,2)*ROUND(G349,3),2)</f>
      </c>
      <c r="O349">
        <f>(I349*21)/100</f>
      </c>
      <c t="s">
        <v>13</v>
      </c>
    </row>
    <row r="350" spans="1:5" ht="25.5">
      <c r="A350" s="28" t="s">
        <v>39</v>
      </c>
      <c r="E350" s="29" t="s">
        <v>856</v>
      </c>
    </row>
    <row r="351" spans="1:5" ht="63.75">
      <c r="A351" s="30" t="s">
        <v>41</v>
      </c>
      <c r="E351" s="31" t="s">
        <v>857</v>
      </c>
    </row>
    <row r="352" spans="1:5" ht="12.75">
      <c r="A352" t="s">
        <v>43</v>
      </c>
      <c r="E352" s="29" t="s">
        <v>36</v>
      </c>
    </row>
    <row r="353" spans="1:18" ht="12.75" customHeight="1">
      <c r="A353" s="5" t="s">
        <v>32</v>
      </c>
      <c s="5"/>
      <c s="34" t="s">
        <v>858</v>
      </c>
      <c s="5"/>
      <c s="21" t="s">
        <v>859</v>
      </c>
      <c s="5"/>
      <c s="5"/>
      <c s="5"/>
      <c s="35">
        <f>0+Q353</f>
      </c>
      <c r="O353">
        <f>0+R353</f>
      </c>
      <c r="Q353">
        <f>0+I354</f>
      </c>
      <c>
        <f>0+O354</f>
      </c>
    </row>
    <row r="354" spans="1:16" ht="25.5">
      <c r="A354" s="19" t="s">
        <v>34</v>
      </c>
      <c s="23" t="s">
        <v>358</v>
      </c>
      <c s="23" t="s">
        <v>860</v>
      </c>
      <c s="19" t="s">
        <v>36</v>
      </c>
      <c s="24" t="s">
        <v>861</v>
      </c>
      <c s="25" t="s">
        <v>47</v>
      </c>
      <c s="26">
        <v>624.383</v>
      </c>
      <c s="27">
        <v>0</v>
      </c>
      <c s="27">
        <f>ROUND(ROUND(H354,2)*ROUND(G354,3),2)</f>
      </c>
      <c r="O354">
        <f>(I354*21)/100</f>
      </c>
      <c t="s">
        <v>13</v>
      </c>
    </row>
    <row r="355" spans="1:5" ht="25.5">
      <c r="A355" s="28" t="s">
        <v>39</v>
      </c>
      <c r="E355" s="29" t="s">
        <v>862</v>
      </c>
    </row>
    <row r="356" spans="1:5" ht="12.75">
      <c r="A356" s="30" t="s">
        <v>41</v>
      </c>
      <c r="E356" s="31" t="s">
        <v>36</v>
      </c>
    </row>
    <row r="357" spans="1:5" ht="25.5">
      <c r="A357" t="s">
        <v>43</v>
      </c>
      <c r="E357" s="29" t="s">
        <v>863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0+O8+O97</f>
      </c>
      <c t="s">
        <v>12</v>
      </c>
    </row>
    <row r="3" spans="1:16" ht="15" customHeight="1">
      <c r="A3" t="s">
        <v>1</v>
      </c>
      <c s="8" t="s">
        <v>3</v>
      </c>
      <c s="9" t="s">
        <v>4</v>
      </c>
      <c s="1"/>
      <c s="10" t="s">
        <v>5</v>
      </c>
      <c s="1"/>
      <c s="4"/>
      <c s="3" t="s">
        <v>864</v>
      </c>
      <c s="36">
        <f>0+I8+I97</f>
      </c>
      <c r="O3" t="s">
        <v>8</v>
      </c>
      <c t="s">
        <v>13</v>
      </c>
    </row>
    <row r="4" spans="1:16" ht="15" customHeight="1">
      <c r="A4" t="s">
        <v>6</v>
      </c>
      <c s="12" t="s">
        <v>7</v>
      </c>
      <c s="13" t="s">
        <v>864</v>
      </c>
      <c s="5"/>
      <c s="14" t="s">
        <v>865</v>
      </c>
      <c s="5"/>
      <c s="5"/>
      <c s="15"/>
      <c s="15"/>
      <c r="O4" t="s">
        <v>9</v>
      </c>
      <c t="s">
        <v>13</v>
      </c>
    </row>
    <row r="5" spans="1:16" ht="12.75" customHeight="1">
      <c r="A5" s="11" t="s">
        <v>16</v>
      </c>
      <c s="11" t="s">
        <v>18</v>
      </c>
      <c s="11" t="s">
        <v>20</v>
      </c>
      <c s="11" t="s">
        <v>21</v>
      </c>
      <c s="11" t="s">
        <v>22</v>
      </c>
      <c s="11" t="s">
        <v>24</v>
      </c>
      <c s="11" t="s">
        <v>26</v>
      </c>
      <c s="11" t="s">
        <v>27</v>
      </c>
      <c s="11"/>
      <c r="O5" t="s">
        <v>10</v>
      </c>
      <c t="s">
        <v>13</v>
      </c>
    </row>
    <row r="6" spans="1:9" ht="12.75" customHeight="1">
      <c r="A6" s="11"/>
      <c s="11"/>
      <c s="11"/>
      <c s="11"/>
      <c s="11"/>
      <c s="11"/>
      <c s="11"/>
      <c s="11" t="s">
        <v>28</v>
      </c>
      <c s="11" t="s">
        <v>30</v>
      </c>
    </row>
    <row r="7" spans="1:9" ht="12.75" customHeight="1">
      <c r="A7" s="11" t="s">
        <v>17</v>
      </c>
      <c s="11" t="s">
        <v>19</v>
      </c>
      <c s="11" t="s">
        <v>13</v>
      </c>
      <c s="11" t="s">
        <v>11</v>
      </c>
      <c s="11" t="s">
        <v>23</v>
      </c>
      <c s="11" t="s">
        <v>25</v>
      </c>
      <c s="11" t="s">
        <v>12</v>
      </c>
      <c s="11" t="s">
        <v>29</v>
      </c>
      <c s="11" t="s">
        <v>31</v>
      </c>
    </row>
    <row r="8" spans="1:18" ht="12.75" customHeight="1">
      <c r="A8" s="15" t="s">
        <v>32</v>
      </c>
      <c s="15"/>
      <c s="20" t="s">
        <v>29</v>
      </c>
      <c s="15"/>
      <c s="21" t="s">
        <v>477</v>
      </c>
      <c s="15"/>
      <c s="15"/>
      <c s="15"/>
      <c s="22">
        <f>0+Q8</f>
      </c>
      <c r="O8">
        <f>0+R8</f>
      </c>
      <c r="Q8">
        <f>0+I9+I13+I17+I21+I25+I29+I33+I37+I41+I45+I49+I53+I57+I61+I65+I69+I73+I77+I81+I85+I89+I93</f>
      </c>
      <c>
        <f>0+O9+O13+O17+O21+O25+O29+O33+O37+O41+O45+O49+O53+O57+O61+O65+O69+O73+O77+O81+O85+O89+O93</f>
      </c>
    </row>
    <row r="9" spans="1:16" ht="12.75">
      <c r="A9" s="19" t="s">
        <v>34</v>
      </c>
      <c s="23" t="s">
        <v>19</v>
      </c>
      <c s="23" t="s">
        <v>866</v>
      </c>
      <c s="19" t="s">
        <v>36</v>
      </c>
      <c s="24" t="s">
        <v>867</v>
      </c>
      <c s="25" t="s">
        <v>55</v>
      </c>
      <c s="26">
        <v>9</v>
      </c>
      <c s="27">
        <v>0</v>
      </c>
      <c s="27">
        <f>ROUND(ROUND(H9,2)*ROUND(G9,3),2)</f>
      </c>
      <c r="O9">
        <f>(I9*21)/100</f>
      </c>
      <c t="s">
        <v>13</v>
      </c>
    </row>
    <row r="10" spans="1:5" ht="25.5">
      <c r="A10" s="28" t="s">
        <v>39</v>
      </c>
      <c r="E10" s="29" t="s">
        <v>868</v>
      </c>
    </row>
    <row r="11" spans="1:5" ht="114.75">
      <c r="A11" s="30" t="s">
        <v>41</v>
      </c>
      <c r="E11" s="37" t="s">
        <v>869</v>
      </c>
    </row>
    <row r="12" spans="1:5" ht="204">
      <c r="A12" t="s">
        <v>43</v>
      </c>
      <c r="E12" s="29" t="s">
        <v>870</v>
      </c>
    </row>
    <row r="13" spans="1:16" ht="12.75">
      <c r="A13" s="19" t="s">
        <v>34</v>
      </c>
      <c s="23" t="s">
        <v>13</v>
      </c>
      <c s="23" t="s">
        <v>871</v>
      </c>
      <c s="19" t="s">
        <v>36</v>
      </c>
      <c s="24" t="s">
        <v>872</v>
      </c>
      <c s="25" t="s">
        <v>55</v>
      </c>
      <c s="26">
        <v>5</v>
      </c>
      <c s="27">
        <v>0</v>
      </c>
      <c s="27">
        <f>ROUND(ROUND(H13,2)*ROUND(G13,3),2)</f>
      </c>
      <c r="O13">
        <f>(I13*21)/100</f>
      </c>
      <c t="s">
        <v>13</v>
      </c>
    </row>
    <row r="14" spans="1:5" ht="12.75">
      <c r="A14" s="28" t="s">
        <v>39</v>
      </c>
      <c r="E14" s="29" t="s">
        <v>872</v>
      </c>
    </row>
    <row r="15" spans="1:5" ht="38.25">
      <c r="A15" s="30" t="s">
        <v>41</v>
      </c>
      <c r="E15" s="31" t="s">
        <v>873</v>
      </c>
    </row>
    <row r="16" spans="1:5" ht="12.75">
      <c r="A16" t="s">
        <v>43</v>
      </c>
      <c r="E16" s="29" t="s">
        <v>36</v>
      </c>
    </row>
    <row r="17" spans="1:16" ht="12.75">
      <c r="A17" s="19" t="s">
        <v>34</v>
      </c>
      <c s="23" t="s">
        <v>11</v>
      </c>
      <c s="23" t="s">
        <v>874</v>
      </c>
      <c s="19" t="s">
        <v>36</v>
      </c>
      <c s="24" t="s">
        <v>875</v>
      </c>
      <c s="25" t="s">
        <v>55</v>
      </c>
      <c s="26">
        <v>1</v>
      </c>
      <c s="27">
        <v>0</v>
      </c>
      <c s="27">
        <f>ROUND(ROUND(H17,2)*ROUND(G17,3),2)</f>
      </c>
      <c r="O17">
        <f>(I17*21)/100</f>
      </c>
      <c t="s">
        <v>13</v>
      </c>
    </row>
    <row r="18" spans="1:5" ht="12.75">
      <c r="A18" s="28" t="s">
        <v>39</v>
      </c>
      <c r="E18" s="29" t="s">
        <v>875</v>
      </c>
    </row>
    <row r="19" spans="1:5" ht="12.75">
      <c r="A19" s="30" t="s">
        <v>41</v>
      </c>
      <c r="E19" s="31" t="s">
        <v>876</v>
      </c>
    </row>
    <row r="20" spans="1:5" ht="12.75">
      <c r="A20" t="s">
        <v>43</v>
      </c>
      <c r="E20" s="29" t="s">
        <v>36</v>
      </c>
    </row>
    <row r="21" spans="1:16" ht="12.75">
      <c r="A21" s="19" t="s">
        <v>34</v>
      </c>
      <c s="23" t="s">
        <v>23</v>
      </c>
      <c s="23" t="s">
        <v>877</v>
      </c>
      <c s="19" t="s">
        <v>36</v>
      </c>
      <c s="24" t="s">
        <v>878</v>
      </c>
      <c s="25" t="s">
        <v>55</v>
      </c>
      <c s="26">
        <v>1</v>
      </c>
      <c s="27">
        <v>0</v>
      </c>
      <c s="27">
        <f>ROUND(ROUND(H21,2)*ROUND(G21,3),2)</f>
      </c>
      <c r="O21">
        <f>(I21*21)/100</f>
      </c>
      <c t="s">
        <v>13</v>
      </c>
    </row>
    <row r="22" spans="1:5" ht="12.75">
      <c r="A22" s="28" t="s">
        <v>39</v>
      </c>
      <c r="E22" s="29" t="s">
        <v>879</v>
      </c>
    </row>
    <row r="23" spans="1:5" ht="12.75">
      <c r="A23" s="30" t="s">
        <v>41</v>
      </c>
      <c r="E23" s="31" t="s">
        <v>880</v>
      </c>
    </row>
    <row r="24" spans="1:5" ht="204">
      <c r="A24" t="s">
        <v>43</v>
      </c>
      <c r="E24" s="29" t="s">
        <v>870</v>
      </c>
    </row>
    <row r="25" spans="1:16" ht="12.75">
      <c r="A25" s="19" t="s">
        <v>34</v>
      </c>
      <c s="23" t="s">
        <v>25</v>
      </c>
      <c s="23" t="s">
        <v>881</v>
      </c>
      <c s="19" t="s">
        <v>36</v>
      </c>
      <c s="24" t="s">
        <v>882</v>
      </c>
      <c s="25" t="s">
        <v>55</v>
      </c>
      <c s="26">
        <v>1</v>
      </c>
      <c s="27">
        <v>0</v>
      </c>
      <c s="27">
        <f>ROUND(ROUND(H25,2)*ROUND(G25,3),2)</f>
      </c>
      <c r="O25">
        <f>(I25*21)/100</f>
      </c>
      <c t="s">
        <v>13</v>
      </c>
    </row>
    <row r="26" spans="1:5" ht="12.75">
      <c r="A26" s="28" t="s">
        <v>39</v>
      </c>
      <c r="E26" s="29" t="s">
        <v>882</v>
      </c>
    </row>
    <row r="27" spans="1:5" ht="12.75">
      <c r="A27" s="30" t="s">
        <v>41</v>
      </c>
      <c r="E27" s="31" t="s">
        <v>36</v>
      </c>
    </row>
    <row r="28" spans="1:5" ht="12.75">
      <c r="A28" t="s">
        <v>43</v>
      </c>
      <c r="E28" s="29" t="s">
        <v>36</v>
      </c>
    </row>
    <row r="29" spans="1:16" ht="25.5">
      <c r="A29" s="19" t="s">
        <v>34</v>
      </c>
      <c s="23" t="s">
        <v>12</v>
      </c>
      <c s="23" t="s">
        <v>883</v>
      </c>
      <c s="19" t="s">
        <v>36</v>
      </c>
      <c s="24" t="s">
        <v>884</v>
      </c>
      <c s="25" t="s">
        <v>55</v>
      </c>
      <c s="26">
        <v>9</v>
      </c>
      <c s="27">
        <v>0</v>
      </c>
      <c s="27">
        <f>ROUND(ROUND(H29,2)*ROUND(G29,3),2)</f>
      </c>
      <c r="O29">
        <f>(I29*21)/100</f>
      </c>
      <c t="s">
        <v>13</v>
      </c>
    </row>
    <row r="30" spans="1:5" ht="25.5">
      <c r="A30" s="28" t="s">
        <v>39</v>
      </c>
      <c r="E30" s="29" t="s">
        <v>885</v>
      </c>
    </row>
    <row r="31" spans="1:5" ht="12.75">
      <c r="A31" s="30" t="s">
        <v>41</v>
      </c>
      <c r="E31" s="31" t="s">
        <v>36</v>
      </c>
    </row>
    <row r="32" spans="1:5" ht="127.5">
      <c r="A32" t="s">
        <v>43</v>
      </c>
      <c r="E32" s="29" t="s">
        <v>886</v>
      </c>
    </row>
    <row r="33" spans="1:16" ht="12.75">
      <c r="A33" s="19" t="s">
        <v>34</v>
      </c>
      <c s="23" t="s">
        <v>60</v>
      </c>
      <c s="23" t="s">
        <v>887</v>
      </c>
      <c s="19" t="s">
        <v>36</v>
      </c>
      <c s="24" t="s">
        <v>888</v>
      </c>
      <c s="25" t="s">
        <v>55</v>
      </c>
      <c s="26">
        <v>9</v>
      </c>
      <c s="27">
        <v>0</v>
      </c>
      <c s="27">
        <f>ROUND(ROUND(H33,2)*ROUND(G33,3),2)</f>
      </c>
      <c r="O33">
        <f>(I33*21)/100</f>
      </c>
      <c t="s">
        <v>13</v>
      </c>
    </row>
    <row r="34" spans="1:5" ht="12.75">
      <c r="A34" s="28" t="s">
        <v>39</v>
      </c>
      <c r="E34" s="29" t="s">
        <v>888</v>
      </c>
    </row>
    <row r="35" spans="1:5" ht="12.75">
      <c r="A35" s="30" t="s">
        <v>41</v>
      </c>
      <c r="E35" s="31" t="s">
        <v>36</v>
      </c>
    </row>
    <row r="36" spans="1:5" ht="12.75">
      <c r="A36" t="s">
        <v>43</v>
      </c>
      <c r="E36" s="29" t="s">
        <v>36</v>
      </c>
    </row>
    <row r="37" spans="1:16" ht="12.75">
      <c r="A37" s="19" t="s">
        <v>34</v>
      </c>
      <c s="23" t="s">
        <v>66</v>
      </c>
      <c s="23" t="s">
        <v>889</v>
      </c>
      <c s="19" t="s">
        <v>36</v>
      </c>
      <c s="24" t="s">
        <v>890</v>
      </c>
      <c s="25" t="s">
        <v>55</v>
      </c>
      <c s="26">
        <v>9</v>
      </c>
      <c s="27">
        <v>0</v>
      </c>
      <c s="27">
        <f>ROUND(ROUND(H37,2)*ROUND(G37,3),2)</f>
      </c>
      <c r="O37">
        <f>(I37*21)/100</f>
      </c>
      <c t="s">
        <v>13</v>
      </c>
    </row>
    <row r="38" spans="1:5" ht="12.75">
      <c r="A38" s="28" t="s">
        <v>39</v>
      </c>
      <c r="E38" s="29" t="s">
        <v>890</v>
      </c>
    </row>
    <row r="39" spans="1:5" ht="12.75">
      <c r="A39" s="30" t="s">
        <v>41</v>
      </c>
      <c r="E39" s="31" t="s">
        <v>36</v>
      </c>
    </row>
    <row r="40" spans="1:5" ht="12.75">
      <c r="A40" t="s">
        <v>43</v>
      </c>
      <c r="E40" s="29" t="s">
        <v>36</v>
      </c>
    </row>
    <row r="41" spans="1:16" ht="12.75">
      <c r="A41" s="19" t="s">
        <v>34</v>
      </c>
      <c s="23" t="s">
        <v>29</v>
      </c>
      <c s="23" t="s">
        <v>891</v>
      </c>
      <c s="19" t="s">
        <v>36</v>
      </c>
      <c s="24" t="s">
        <v>892</v>
      </c>
      <c s="25" t="s">
        <v>55</v>
      </c>
      <c s="26">
        <v>10</v>
      </c>
      <c s="27">
        <v>0</v>
      </c>
      <c s="27">
        <f>ROUND(ROUND(H41,2)*ROUND(G41,3),2)</f>
      </c>
      <c r="O41">
        <f>(I41*21)/100</f>
      </c>
      <c t="s">
        <v>13</v>
      </c>
    </row>
    <row r="42" spans="1:5" ht="12.75">
      <c r="A42" s="28" t="s">
        <v>39</v>
      </c>
      <c r="E42" s="29" t="s">
        <v>892</v>
      </c>
    </row>
    <row r="43" spans="1:5" ht="12.75">
      <c r="A43" s="30" t="s">
        <v>41</v>
      </c>
      <c r="E43" s="31" t="s">
        <v>36</v>
      </c>
    </row>
    <row r="44" spans="1:5" ht="12.75">
      <c r="A44" t="s">
        <v>43</v>
      </c>
      <c r="E44" s="29" t="s">
        <v>36</v>
      </c>
    </row>
    <row r="45" spans="1:16" ht="12.75">
      <c r="A45" s="19" t="s">
        <v>34</v>
      </c>
      <c s="23" t="s">
        <v>31</v>
      </c>
      <c s="23" t="s">
        <v>893</v>
      </c>
      <c s="19" t="s">
        <v>36</v>
      </c>
      <c s="24" t="s">
        <v>894</v>
      </c>
      <c s="25" t="s">
        <v>55</v>
      </c>
      <c s="26">
        <v>9</v>
      </c>
      <c s="27">
        <v>0</v>
      </c>
      <c s="27">
        <f>ROUND(ROUND(H45,2)*ROUND(G45,3),2)</f>
      </c>
      <c r="O45">
        <f>(I45*21)/100</f>
      </c>
      <c t="s">
        <v>13</v>
      </c>
    </row>
    <row r="46" spans="1:5" ht="12.75">
      <c r="A46" s="28" t="s">
        <v>39</v>
      </c>
      <c r="E46" s="29" t="s">
        <v>894</v>
      </c>
    </row>
    <row r="47" spans="1:5" ht="12.75">
      <c r="A47" s="30" t="s">
        <v>41</v>
      </c>
      <c r="E47" s="31" t="s">
        <v>36</v>
      </c>
    </row>
    <row r="48" spans="1:5" ht="12.75">
      <c r="A48" t="s">
        <v>43</v>
      </c>
      <c r="E48" s="29" t="s">
        <v>36</v>
      </c>
    </row>
    <row r="49" spans="1:16" ht="12.75">
      <c r="A49" s="19" t="s">
        <v>34</v>
      </c>
      <c s="23" t="s">
        <v>77</v>
      </c>
      <c s="23" t="s">
        <v>895</v>
      </c>
      <c s="19" t="s">
        <v>36</v>
      </c>
      <c s="24" t="s">
        <v>896</v>
      </c>
      <c s="25" t="s">
        <v>63</v>
      </c>
      <c s="26">
        <v>490</v>
      </c>
      <c s="27">
        <v>0</v>
      </c>
      <c s="27">
        <f>ROUND(ROUND(H49,2)*ROUND(G49,3),2)</f>
      </c>
      <c r="O49">
        <f>(I49*21)/100</f>
      </c>
      <c t="s">
        <v>13</v>
      </c>
    </row>
    <row r="50" spans="1:5" ht="25.5">
      <c r="A50" s="28" t="s">
        <v>39</v>
      </c>
      <c r="E50" s="29" t="s">
        <v>897</v>
      </c>
    </row>
    <row r="51" spans="1:5" ht="12.75">
      <c r="A51" s="30" t="s">
        <v>41</v>
      </c>
      <c r="E51" s="31" t="s">
        <v>898</v>
      </c>
    </row>
    <row r="52" spans="1:5" ht="140.25">
      <c r="A52" t="s">
        <v>43</v>
      </c>
      <c r="E52" s="29" t="s">
        <v>899</v>
      </c>
    </row>
    <row r="53" spans="1:16" ht="12.75">
      <c r="A53" s="19" t="s">
        <v>34</v>
      </c>
      <c s="23" t="s">
        <v>82</v>
      </c>
      <c s="23" t="s">
        <v>900</v>
      </c>
      <c s="19" t="s">
        <v>36</v>
      </c>
      <c s="24" t="s">
        <v>901</v>
      </c>
      <c s="25" t="s">
        <v>63</v>
      </c>
      <c s="26">
        <v>174</v>
      </c>
      <c s="27">
        <v>0</v>
      </c>
      <c s="27">
        <f>ROUND(ROUND(H53,2)*ROUND(G53,3),2)</f>
      </c>
      <c r="O53">
        <f>(I53*21)/100</f>
      </c>
      <c t="s">
        <v>13</v>
      </c>
    </row>
    <row r="54" spans="1:5" ht="25.5">
      <c r="A54" s="28" t="s">
        <v>39</v>
      </c>
      <c r="E54" s="29" t="s">
        <v>902</v>
      </c>
    </row>
    <row r="55" spans="1:5" ht="12.75">
      <c r="A55" s="30" t="s">
        <v>41</v>
      </c>
      <c r="E55" s="31" t="s">
        <v>903</v>
      </c>
    </row>
    <row r="56" spans="1:5" ht="140.25">
      <c r="A56" t="s">
        <v>43</v>
      </c>
      <c r="E56" s="29" t="s">
        <v>899</v>
      </c>
    </row>
    <row r="57" spans="1:16" ht="25.5">
      <c r="A57" s="19" t="s">
        <v>34</v>
      </c>
      <c s="23" t="s">
        <v>86</v>
      </c>
      <c s="23" t="s">
        <v>904</v>
      </c>
      <c s="19" t="s">
        <v>36</v>
      </c>
      <c s="24" t="s">
        <v>905</v>
      </c>
      <c s="25" t="s">
        <v>397</v>
      </c>
      <c s="26">
        <v>39.5</v>
      </c>
      <c s="27">
        <v>0</v>
      </c>
      <c s="27">
        <f>ROUND(ROUND(H57,2)*ROUND(G57,3),2)</f>
      </c>
      <c r="O57">
        <f>(I57*21)/100</f>
      </c>
      <c t="s">
        <v>13</v>
      </c>
    </row>
    <row r="58" spans="1:5" ht="25.5">
      <c r="A58" s="28" t="s">
        <v>39</v>
      </c>
      <c r="E58" s="29" t="s">
        <v>906</v>
      </c>
    </row>
    <row r="59" spans="1:5" ht="76.5">
      <c r="A59" s="30" t="s">
        <v>41</v>
      </c>
      <c r="E59" s="37" t="s">
        <v>907</v>
      </c>
    </row>
    <row r="60" spans="1:5" ht="140.25">
      <c r="A60" t="s">
        <v>43</v>
      </c>
      <c r="E60" s="29" t="s">
        <v>899</v>
      </c>
    </row>
    <row r="61" spans="1:16" ht="12.75">
      <c r="A61" s="19" t="s">
        <v>34</v>
      </c>
      <c s="23" t="s">
        <v>91</v>
      </c>
      <c s="23" t="s">
        <v>908</v>
      </c>
      <c s="19" t="s">
        <v>36</v>
      </c>
      <c s="24" t="s">
        <v>909</v>
      </c>
      <c s="25" t="s">
        <v>63</v>
      </c>
      <c s="26">
        <v>490</v>
      </c>
      <c s="27">
        <v>0</v>
      </c>
      <c s="27">
        <f>ROUND(ROUND(H61,2)*ROUND(G61,3),2)</f>
      </c>
      <c r="O61">
        <f>(I61*21)/100</f>
      </c>
      <c t="s">
        <v>13</v>
      </c>
    </row>
    <row r="62" spans="1:5" ht="25.5">
      <c r="A62" s="28" t="s">
        <v>39</v>
      </c>
      <c r="E62" s="29" t="s">
        <v>910</v>
      </c>
    </row>
    <row r="63" spans="1:5" ht="12.75">
      <c r="A63" s="30" t="s">
        <v>41</v>
      </c>
      <c r="E63" s="31" t="s">
        <v>898</v>
      </c>
    </row>
    <row r="64" spans="1:5" ht="140.25">
      <c r="A64" t="s">
        <v>43</v>
      </c>
      <c r="E64" s="29" t="s">
        <v>911</v>
      </c>
    </row>
    <row r="65" spans="1:16" ht="12.75">
      <c r="A65" s="19" t="s">
        <v>34</v>
      </c>
      <c s="23" t="s">
        <v>95</v>
      </c>
      <c s="23" t="s">
        <v>912</v>
      </c>
      <c s="19" t="s">
        <v>36</v>
      </c>
      <c s="24" t="s">
        <v>913</v>
      </c>
      <c s="25" t="s">
        <v>63</v>
      </c>
      <c s="26">
        <v>174</v>
      </c>
      <c s="27">
        <v>0</v>
      </c>
      <c s="27">
        <f>ROUND(ROUND(H65,2)*ROUND(G65,3),2)</f>
      </c>
      <c r="O65">
        <f>(I65*21)/100</f>
      </c>
      <c t="s">
        <v>13</v>
      </c>
    </row>
    <row r="66" spans="1:5" ht="25.5">
      <c r="A66" s="28" t="s">
        <v>39</v>
      </c>
      <c r="E66" s="29" t="s">
        <v>914</v>
      </c>
    </row>
    <row r="67" spans="1:5" ht="12.75">
      <c r="A67" s="30" t="s">
        <v>41</v>
      </c>
      <c r="E67" s="31" t="s">
        <v>903</v>
      </c>
    </row>
    <row r="68" spans="1:5" ht="140.25">
      <c r="A68" t="s">
        <v>43</v>
      </c>
      <c r="E68" s="29" t="s">
        <v>911</v>
      </c>
    </row>
    <row r="69" spans="1:16" ht="25.5">
      <c r="A69" s="19" t="s">
        <v>34</v>
      </c>
      <c s="23" t="s">
        <v>100</v>
      </c>
      <c s="23" t="s">
        <v>915</v>
      </c>
      <c s="19" t="s">
        <v>36</v>
      </c>
      <c s="24" t="s">
        <v>916</v>
      </c>
      <c s="25" t="s">
        <v>397</v>
      </c>
      <c s="26">
        <v>39.5</v>
      </c>
      <c s="27">
        <v>0</v>
      </c>
      <c s="27">
        <f>ROUND(ROUND(H69,2)*ROUND(G69,3),2)</f>
      </c>
      <c r="O69">
        <f>(I69*21)/100</f>
      </c>
      <c t="s">
        <v>13</v>
      </c>
    </row>
    <row r="70" spans="1:5" ht="25.5">
      <c r="A70" s="28" t="s">
        <v>39</v>
      </c>
      <c r="E70" s="29" t="s">
        <v>917</v>
      </c>
    </row>
    <row r="71" spans="1:5" ht="76.5">
      <c r="A71" s="30" t="s">
        <v>41</v>
      </c>
      <c r="E71" s="37" t="s">
        <v>907</v>
      </c>
    </row>
    <row r="72" spans="1:5" ht="140.25">
      <c r="A72" t="s">
        <v>43</v>
      </c>
      <c r="E72" s="29" t="s">
        <v>911</v>
      </c>
    </row>
    <row r="73" spans="1:16" ht="12.75">
      <c r="A73" s="19" t="s">
        <v>34</v>
      </c>
      <c s="23" t="s">
        <v>104</v>
      </c>
      <c s="23" t="s">
        <v>918</v>
      </c>
      <c s="19" t="s">
        <v>36</v>
      </c>
      <c s="24" t="s">
        <v>919</v>
      </c>
      <c s="25" t="s">
        <v>63</v>
      </c>
      <c s="26">
        <v>664</v>
      </c>
      <c s="27">
        <v>0</v>
      </c>
      <c s="27">
        <f>ROUND(ROUND(H73,2)*ROUND(G73,3),2)</f>
      </c>
      <c r="O73">
        <f>(I73*21)/100</f>
      </c>
      <c t="s">
        <v>13</v>
      </c>
    </row>
    <row r="74" spans="1:5" ht="25.5">
      <c r="A74" s="28" t="s">
        <v>39</v>
      </c>
      <c r="E74" s="29" t="s">
        <v>920</v>
      </c>
    </row>
    <row r="75" spans="1:5" ht="38.25">
      <c r="A75" s="30" t="s">
        <v>41</v>
      </c>
      <c r="E75" s="31" t="s">
        <v>921</v>
      </c>
    </row>
    <row r="76" spans="1:5" ht="38.25">
      <c r="A76" t="s">
        <v>43</v>
      </c>
      <c r="E76" s="29" t="s">
        <v>922</v>
      </c>
    </row>
    <row r="77" spans="1:16" ht="12.75">
      <c r="A77" s="19" t="s">
        <v>34</v>
      </c>
      <c s="23" t="s">
        <v>109</v>
      </c>
      <c s="23" t="s">
        <v>923</v>
      </c>
      <c s="19" t="s">
        <v>36</v>
      </c>
      <c s="24" t="s">
        <v>924</v>
      </c>
      <c s="25" t="s">
        <v>397</v>
      </c>
      <c s="26">
        <v>39.5</v>
      </c>
      <c s="27">
        <v>0</v>
      </c>
      <c s="27">
        <f>ROUND(ROUND(H77,2)*ROUND(G77,3),2)</f>
      </c>
      <c r="O77">
        <f>(I77*21)/100</f>
      </c>
      <c t="s">
        <v>13</v>
      </c>
    </row>
    <row r="78" spans="1:5" ht="25.5">
      <c r="A78" s="28" t="s">
        <v>39</v>
      </c>
      <c r="E78" s="29" t="s">
        <v>925</v>
      </c>
    </row>
    <row r="79" spans="1:5" ht="76.5">
      <c r="A79" s="30" t="s">
        <v>41</v>
      </c>
      <c r="E79" s="37" t="s">
        <v>907</v>
      </c>
    </row>
    <row r="80" spans="1:5" ht="38.25">
      <c r="A80" t="s">
        <v>43</v>
      </c>
      <c r="E80" s="29" t="s">
        <v>922</v>
      </c>
    </row>
    <row r="81" spans="1:16" ht="12.75">
      <c r="A81" s="19" t="s">
        <v>34</v>
      </c>
      <c s="23" t="s">
        <v>116</v>
      </c>
      <c s="23" t="s">
        <v>926</v>
      </c>
      <c s="19" t="s">
        <v>36</v>
      </c>
      <c s="24" t="s">
        <v>927</v>
      </c>
      <c s="25" t="s">
        <v>55</v>
      </c>
      <c s="26">
        <v>3</v>
      </c>
      <c s="27">
        <v>0</v>
      </c>
      <c s="27">
        <f>ROUND(ROUND(H81,2)*ROUND(G81,3),2)</f>
      </c>
      <c r="O81">
        <f>(I81*21)/100</f>
      </c>
      <c t="s">
        <v>13</v>
      </c>
    </row>
    <row r="82" spans="1:5" ht="38.25">
      <c r="A82" s="28" t="s">
        <v>39</v>
      </c>
      <c r="E82" s="29" t="s">
        <v>928</v>
      </c>
    </row>
    <row r="83" spans="1:5" ht="25.5">
      <c r="A83" s="30" t="s">
        <v>41</v>
      </c>
      <c r="E83" s="31" t="s">
        <v>929</v>
      </c>
    </row>
    <row r="84" spans="1:5" ht="76.5">
      <c r="A84" t="s">
        <v>43</v>
      </c>
      <c r="E84" s="29" t="s">
        <v>930</v>
      </c>
    </row>
    <row r="85" spans="1:16" ht="12.75">
      <c r="A85" s="19" t="s">
        <v>34</v>
      </c>
      <c s="23" t="s">
        <v>121</v>
      </c>
      <c s="23" t="s">
        <v>931</v>
      </c>
      <c s="19" t="s">
        <v>36</v>
      </c>
      <c s="24" t="s">
        <v>932</v>
      </c>
      <c s="25" t="s">
        <v>55</v>
      </c>
      <c s="26">
        <v>4</v>
      </c>
      <c s="27">
        <v>0</v>
      </c>
      <c s="27">
        <f>ROUND(ROUND(H85,2)*ROUND(G85,3),2)</f>
      </c>
      <c r="O85">
        <f>(I85*21)/100</f>
      </c>
      <c t="s">
        <v>13</v>
      </c>
    </row>
    <row r="86" spans="1:5" ht="38.25">
      <c r="A86" s="28" t="s">
        <v>39</v>
      </c>
      <c r="E86" s="29" t="s">
        <v>933</v>
      </c>
    </row>
    <row r="87" spans="1:5" ht="12.75">
      <c r="A87" s="30" t="s">
        <v>41</v>
      </c>
      <c r="E87" s="31" t="s">
        <v>934</v>
      </c>
    </row>
    <row r="88" spans="1:5" ht="25.5">
      <c r="A88" t="s">
        <v>43</v>
      </c>
      <c r="E88" s="29" t="s">
        <v>935</v>
      </c>
    </row>
    <row r="89" spans="1:16" ht="12.75">
      <c r="A89" s="19" t="s">
        <v>34</v>
      </c>
      <c s="23" t="s">
        <v>125</v>
      </c>
      <c s="23" t="s">
        <v>936</v>
      </c>
      <c s="19" t="s">
        <v>36</v>
      </c>
      <c s="24" t="s">
        <v>937</v>
      </c>
      <c s="25" t="s">
        <v>63</v>
      </c>
      <c s="26">
        <v>312</v>
      </c>
      <c s="27">
        <v>0</v>
      </c>
      <c s="27">
        <f>ROUND(ROUND(H89,2)*ROUND(G89,3),2)</f>
      </c>
      <c r="O89">
        <f>(I89*21)/100</f>
      </c>
      <c t="s">
        <v>13</v>
      </c>
    </row>
    <row r="90" spans="1:5" ht="25.5">
      <c r="A90" s="28" t="s">
        <v>39</v>
      </c>
      <c r="E90" s="29" t="s">
        <v>938</v>
      </c>
    </row>
    <row r="91" spans="1:5" ht="38.25">
      <c r="A91" s="30" t="s">
        <v>41</v>
      </c>
      <c r="E91" s="31" t="s">
        <v>939</v>
      </c>
    </row>
    <row r="92" spans="1:5" ht="38.25">
      <c r="A92" t="s">
        <v>43</v>
      </c>
      <c r="E92" s="29" t="s">
        <v>940</v>
      </c>
    </row>
    <row r="93" spans="1:16" ht="12.75">
      <c r="A93" s="19" t="s">
        <v>34</v>
      </c>
      <c s="23" t="s">
        <v>130</v>
      </c>
      <c s="23" t="s">
        <v>941</v>
      </c>
      <c s="19" t="s">
        <v>36</v>
      </c>
      <c s="24" t="s">
        <v>942</v>
      </c>
      <c s="25" t="s">
        <v>397</v>
      </c>
      <c s="26">
        <v>4.5</v>
      </c>
      <c s="27">
        <v>0</v>
      </c>
      <c s="27">
        <f>ROUND(ROUND(H93,2)*ROUND(G93,3),2)</f>
      </c>
      <c r="O93">
        <f>(I93*21)/100</f>
      </c>
      <c t="s">
        <v>13</v>
      </c>
    </row>
    <row r="94" spans="1:5" ht="12.75">
      <c r="A94" s="28" t="s">
        <v>39</v>
      </c>
      <c r="E94" s="29" t="s">
        <v>943</v>
      </c>
    </row>
    <row r="95" spans="1:5" ht="12.75">
      <c r="A95" s="30" t="s">
        <v>41</v>
      </c>
      <c r="E95" s="31" t="s">
        <v>944</v>
      </c>
    </row>
    <row r="96" spans="1:5" ht="38.25">
      <c r="A96" t="s">
        <v>43</v>
      </c>
      <c r="E96" s="29" t="s">
        <v>940</v>
      </c>
    </row>
    <row r="97" spans="1:18" ht="12.75" customHeight="1">
      <c r="A97" s="5" t="s">
        <v>32</v>
      </c>
      <c s="5"/>
      <c s="34" t="s">
        <v>858</v>
      </c>
      <c s="5"/>
      <c s="21" t="s">
        <v>859</v>
      </c>
      <c s="5"/>
      <c s="5"/>
      <c s="5"/>
      <c s="35">
        <f>0+Q97</f>
      </c>
      <c r="O97">
        <f>0+R97</f>
      </c>
      <c r="Q97">
        <f>0+I98</f>
      </c>
      <c>
        <f>0+O98</f>
      </c>
    </row>
    <row r="98" spans="1:16" ht="25.5">
      <c r="A98" s="19" t="s">
        <v>34</v>
      </c>
      <c s="23" t="s">
        <v>135</v>
      </c>
      <c s="23" t="s">
        <v>945</v>
      </c>
      <c s="19" t="s">
        <v>36</v>
      </c>
      <c s="24" t="s">
        <v>946</v>
      </c>
      <c s="25" t="s">
        <v>47</v>
      </c>
      <c s="26">
        <v>1.838</v>
      </c>
      <c s="27">
        <v>0</v>
      </c>
      <c s="27">
        <f>ROUND(ROUND(H98,2)*ROUND(G98,3),2)</f>
      </c>
      <c r="O98">
        <f>(I98*21)/100</f>
      </c>
      <c t="s">
        <v>13</v>
      </c>
    </row>
    <row r="99" spans="1:5" ht="25.5">
      <c r="A99" s="28" t="s">
        <v>39</v>
      </c>
      <c r="E99" s="29" t="s">
        <v>947</v>
      </c>
    </row>
    <row r="100" spans="1:5" ht="12.75">
      <c r="A100" s="30" t="s">
        <v>41</v>
      </c>
      <c r="E100" s="31" t="s">
        <v>36</v>
      </c>
    </row>
    <row r="101" spans="1:5" ht="38.25">
      <c r="A101" t="s">
        <v>43</v>
      </c>
      <c r="E101" s="29" t="s">
        <v>948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2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0+O8+O153+O254</f>
      </c>
      <c t="s">
        <v>12</v>
      </c>
    </row>
    <row r="3" spans="1:16" ht="15" customHeight="1">
      <c r="A3" t="s">
        <v>1</v>
      </c>
      <c s="8" t="s">
        <v>3</v>
      </c>
      <c s="9" t="s">
        <v>4</v>
      </c>
      <c s="1"/>
      <c s="10" t="s">
        <v>5</v>
      </c>
      <c s="1"/>
      <c s="4"/>
      <c s="3" t="s">
        <v>949</v>
      </c>
      <c s="36">
        <f>0+I8+I153+I254</f>
      </c>
      <c r="O3" t="s">
        <v>8</v>
      </c>
      <c t="s">
        <v>13</v>
      </c>
    </row>
    <row r="4" spans="1:16" ht="15" customHeight="1">
      <c r="A4" t="s">
        <v>6</v>
      </c>
      <c s="12" t="s">
        <v>7</v>
      </c>
      <c s="13" t="s">
        <v>949</v>
      </c>
      <c s="5"/>
      <c s="14" t="s">
        <v>950</v>
      </c>
      <c s="5"/>
      <c s="5"/>
      <c s="15"/>
      <c s="15"/>
      <c r="O4" t="s">
        <v>9</v>
      </c>
      <c t="s">
        <v>13</v>
      </c>
    </row>
    <row r="5" spans="1:16" ht="12.75" customHeight="1">
      <c r="A5" s="11" t="s">
        <v>16</v>
      </c>
      <c s="11" t="s">
        <v>18</v>
      </c>
      <c s="11" t="s">
        <v>20</v>
      </c>
      <c s="11" t="s">
        <v>21</v>
      </c>
      <c s="11" t="s">
        <v>22</v>
      </c>
      <c s="11" t="s">
        <v>24</v>
      </c>
      <c s="11" t="s">
        <v>26</v>
      </c>
      <c s="11" t="s">
        <v>27</v>
      </c>
      <c s="11"/>
      <c r="O5" t="s">
        <v>10</v>
      </c>
      <c t="s">
        <v>13</v>
      </c>
    </row>
    <row r="6" spans="1:9" ht="12.75" customHeight="1">
      <c r="A6" s="11"/>
      <c s="11"/>
      <c s="11"/>
      <c s="11"/>
      <c s="11"/>
      <c s="11"/>
      <c s="11"/>
      <c s="11" t="s">
        <v>28</v>
      </c>
      <c s="11" t="s">
        <v>30</v>
      </c>
    </row>
    <row r="7" spans="1:9" ht="12.75" customHeight="1">
      <c r="A7" s="11" t="s">
        <v>17</v>
      </c>
      <c s="11" t="s">
        <v>19</v>
      </c>
      <c s="11" t="s">
        <v>13</v>
      </c>
      <c s="11" t="s">
        <v>11</v>
      </c>
      <c s="11" t="s">
        <v>23</v>
      </c>
      <c s="11" t="s">
        <v>25</v>
      </c>
      <c s="11" t="s">
        <v>12</v>
      </c>
      <c s="11" t="s">
        <v>29</v>
      </c>
      <c s="11" t="s">
        <v>31</v>
      </c>
    </row>
    <row r="8" spans="1:18" ht="12.75" customHeight="1">
      <c r="A8" s="15" t="s">
        <v>32</v>
      </c>
      <c s="15"/>
      <c s="20" t="s">
        <v>51</v>
      </c>
      <c s="15"/>
      <c s="21" t="s">
        <v>52</v>
      </c>
      <c s="15"/>
      <c s="15"/>
      <c s="15"/>
      <c s="22">
        <f>0+Q8</f>
      </c>
      <c r="O8">
        <f>0+R8</f>
      </c>
      <c r="Q8">
        <f>0+I9+I13+I17+I21+I25+I29+I33+I37+I41+I45+I49+I53+I57+I61+I65+I69+I73+I77+I81+I85+I89+I93+I97+I101+I105+I109+I113+I117+I121+I125+I129+I133+I137+I141+I145+I149</f>
      </c>
      <c>
        <f>0+O9+O13+O17+O21+O25+O29+O33+O37+O41+O45+O49+O53+O57+O61+O65+O69+O73+O77+O81+O85+O89+O93+O97+O101+O105+O109+O113+O117+O121+O125+O129+O133+O137+O141+O145+O149</f>
      </c>
    </row>
    <row r="9" spans="1:16" ht="12.75">
      <c r="A9" s="19" t="s">
        <v>34</v>
      </c>
      <c s="23" t="s">
        <v>25</v>
      </c>
      <c s="23" t="s">
        <v>951</v>
      </c>
      <c s="19" t="s">
        <v>36</v>
      </c>
      <c s="24" t="s">
        <v>952</v>
      </c>
      <c s="25" t="s">
        <v>55</v>
      </c>
      <c s="26">
        <v>5</v>
      </c>
      <c s="27">
        <v>0</v>
      </c>
      <c s="27">
        <f>ROUND(ROUND(H9,2)*ROUND(G9,3),2)</f>
      </c>
      <c r="O9">
        <f>(I9*21)/100</f>
      </c>
      <c t="s">
        <v>13</v>
      </c>
    </row>
    <row r="10" spans="1:5" ht="12.75">
      <c r="A10" s="28" t="s">
        <v>39</v>
      </c>
      <c r="E10" s="29" t="s">
        <v>953</v>
      </c>
    </row>
    <row r="11" spans="1:5" ht="12.75">
      <c r="A11" s="30" t="s">
        <v>41</v>
      </c>
      <c r="E11" s="31" t="s">
        <v>36</v>
      </c>
    </row>
    <row r="12" spans="1:5" ht="12.75">
      <c r="A12" t="s">
        <v>43</v>
      </c>
      <c r="E12" s="29" t="s">
        <v>36</v>
      </c>
    </row>
    <row r="13" spans="1:16" ht="12.75">
      <c r="A13" s="19" t="s">
        <v>34</v>
      </c>
      <c s="23" t="s">
        <v>12</v>
      </c>
      <c s="23" t="s">
        <v>954</v>
      </c>
      <c s="19" t="s">
        <v>36</v>
      </c>
      <c s="24" t="s">
        <v>955</v>
      </c>
      <c s="25" t="s">
        <v>55</v>
      </c>
      <c s="26">
        <v>8</v>
      </c>
      <c s="27">
        <v>0</v>
      </c>
      <c s="27">
        <f>ROUND(ROUND(H13,2)*ROUND(G13,3),2)</f>
      </c>
      <c r="O13">
        <f>(I13*21)/100</f>
      </c>
      <c t="s">
        <v>13</v>
      </c>
    </row>
    <row r="14" spans="1:5" ht="12.75">
      <c r="A14" s="28" t="s">
        <v>39</v>
      </c>
      <c r="E14" s="29" t="s">
        <v>956</v>
      </c>
    </row>
    <row r="15" spans="1:5" ht="12.75">
      <c r="A15" s="30" t="s">
        <v>41</v>
      </c>
      <c r="E15" s="31" t="s">
        <v>36</v>
      </c>
    </row>
    <row r="16" spans="1:5" ht="12.75">
      <c r="A16" t="s">
        <v>43</v>
      </c>
      <c r="E16" s="29" t="s">
        <v>36</v>
      </c>
    </row>
    <row r="17" spans="1:16" ht="12.75">
      <c r="A17" s="19" t="s">
        <v>34</v>
      </c>
      <c s="23" t="s">
        <v>60</v>
      </c>
      <c s="23" t="s">
        <v>957</v>
      </c>
      <c s="19" t="s">
        <v>36</v>
      </c>
      <c s="24" t="s">
        <v>958</v>
      </c>
      <c s="25" t="s">
        <v>55</v>
      </c>
      <c s="26">
        <v>5</v>
      </c>
      <c s="27">
        <v>0</v>
      </c>
      <c s="27">
        <f>ROUND(ROUND(H17,2)*ROUND(G17,3),2)</f>
      </c>
      <c r="O17">
        <f>(I17*21)/100</f>
      </c>
      <c t="s">
        <v>13</v>
      </c>
    </row>
    <row r="18" spans="1:5" ht="12.75">
      <c r="A18" s="28" t="s">
        <v>39</v>
      </c>
      <c r="E18" s="29" t="s">
        <v>958</v>
      </c>
    </row>
    <row r="19" spans="1:5" ht="12.75">
      <c r="A19" s="30" t="s">
        <v>41</v>
      </c>
      <c r="E19" s="31" t="s">
        <v>36</v>
      </c>
    </row>
    <row r="20" spans="1:5" ht="12.75">
      <c r="A20" t="s">
        <v>43</v>
      </c>
      <c r="E20" s="29" t="s">
        <v>36</v>
      </c>
    </row>
    <row r="21" spans="1:16" ht="12.75">
      <c r="A21" s="19" t="s">
        <v>34</v>
      </c>
      <c s="23" t="s">
        <v>66</v>
      </c>
      <c s="23" t="s">
        <v>959</v>
      </c>
      <c s="19" t="s">
        <v>36</v>
      </c>
      <c s="24" t="s">
        <v>960</v>
      </c>
      <c s="25" t="s">
        <v>55</v>
      </c>
      <c s="26">
        <v>2</v>
      </c>
      <c s="27">
        <v>0</v>
      </c>
      <c s="27">
        <f>ROUND(ROUND(H21,2)*ROUND(G21,3),2)</f>
      </c>
      <c r="O21">
        <f>(I21*21)/100</f>
      </c>
      <c t="s">
        <v>13</v>
      </c>
    </row>
    <row r="22" spans="1:5" ht="12.75">
      <c r="A22" s="28" t="s">
        <v>39</v>
      </c>
      <c r="E22" s="29" t="s">
        <v>960</v>
      </c>
    </row>
    <row r="23" spans="1:5" ht="12.75">
      <c r="A23" s="30" t="s">
        <v>41</v>
      </c>
      <c r="E23" s="31" t="s">
        <v>36</v>
      </c>
    </row>
    <row r="24" spans="1:5" ht="12.75">
      <c r="A24" t="s">
        <v>43</v>
      </c>
      <c r="E24" s="29" t="s">
        <v>36</v>
      </c>
    </row>
    <row r="25" spans="1:16" ht="12.75">
      <c r="A25" s="19" t="s">
        <v>34</v>
      </c>
      <c s="23" t="s">
        <v>29</v>
      </c>
      <c s="23" t="s">
        <v>961</v>
      </c>
      <c s="19" t="s">
        <v>36</v>
      </c>
      <c s="24" t="s">
        <v>962</v>
      </c>
      <c s="25" t="s">
        <v>55</v>
      </c>
      <c s="26">
        <v>3</v>
      </c>
      <c s="27">
        <v>0</v>
      </c>
      <c s="27">
        <f>ROUND(ROUND(H25,2)*ROUND(G25,3),2)</f>
      </c>
      <c r="O25">
        <f>(I25*21)/100</f>
      </c>
      <c t="s">
        <v>13</v>
      </c>
    </row>
    <row r="26" spans="1:5" ht="12.75">
      <c r="A26" s="28" t="s">
        <v>39</v>
      </c>
      <c r="E26" s="29" t="s">
        <v>962</v>
      </c>
    </row>
    <row r="27" spans="1:5" ht="12.75">
      <c r="A27" s="30" t="s">
        <v>41</v>
      </c>
      <c r="E27" s="31" t="s">
        <v>36</v>
      </c>
    </row>
    <row r="28" spans="1:5" ht="12.75">
      <c r="A28" t="s">
        <v>43</v>
      </c>
      <c r="E28" s="29" t="s">
        <v>36</v>
      </c>
    </row>
    <row r="29" spans="1:16" ht="12.75">
      <c r="A29" s="19" t="s">
        <v>34</v>
      </c>
      <c s="23" t="s">
        <v>31</v>
      </c>
      <c s="23" t="s">
        <v>963</v>
      </c>
      <c s="19" t="s">
        <v>36</v>
      </c>
      <c s="24" t="s">
        <v>964</v>
      </c>
      <c s="25" t="s">
        <v>55</v>
      </c>
      <c s="26">
        <v>2</v>
      </c>
      <c s="27">
        <v>0</v>
      </c>
      <c s="27">
        <f>ROUND(ROUND(H29,2)*ROUND(G29,3),2)</f>
      </c>
      <c r="O29">
        <f>(I29*21)/100</f>
      </c>
      <c t="s">
        <v>13</v>
      </c>
    </row>
    <row r="30" spans="1:5" ht="12.75">
      <c r="A30" s="28" t="s">
        <v>39</v>
      </c>
      <c r="E30" s="29" t="s">
        <v>964</v>
      </c>
    </row>
    <row r="31" spans="1:5" ht="12.75">
      <c r="A31" s="30" t="s">
        <v>41</v>
      </c>
      <c r="E31" s="31" t="s">
        <v>36</v>
      </c>
    </row>
    <row r="32" spans="1:5" ht="12.75">
      <c r="A32" t="s">
        <v>43</v>
      </c>
      <c r="E32" s="29" t="s">
        <v>36</v>
      </c>
    </row>
    <row r="33" spans="1:16" ht="12.75">
      <c r="A33" s="19" t="s">
        <v>34</v>
      </c>
      <c s="23" t="s">
        <v>77</v>
      </c>
      <c s="23" t="s">
        <v>965</v>
      </c>
      <c s="19" t="s">
        <v>36</v>
      </c>
      <c s="24" t="s">
        <v>966</v>
      </c>
      <c s="25" t="s">
        <v>55</v>
      </c>
      <c s="26">
        <v>3</v>
      </c>
      <c s="27">
        <v>0</v>
      </c>
      <c s="27">
        <f>ROUND(ROUND(H33,2)*ROUND(G33,3),2)</f>
      </c>
      <c r="O33">
        <f>(I33*21)/100</f>
      </c>
      <c t="s">
        <v>13</v>
      </c>
    </row>
    <row r="34" spans="1:5" ht="12.75">
      <c r="A34" s="28" t="s">
        <v>39</v>
      </c>
      <c r="E34" s="29" t="s">
        <v>966</v>
      </c>
    </row>
    <row r="35" spans="1:5" ht="12.75">
      <c r="A35" s="30" t="s">
        <v>41</v>
      </c>
      <c r="E35" s="31" t="s">
        <v>36</v>
      </c>
    </row>
    <row r="36" spans="1:5" ht="12.75">
      <c r="A36" t="s">
        <v>43</v>
      </c>
      <c r="E36" s="29" t="s">
        <v>36</v>
      </c>
    </row>
    <row r="37" spans="1:16" ht="25.5">
      <c r="A37" s="19" t="s">
        <v>34</v>
      </c>
      <c s="23" t="s">
        <v>82</v>
      </c>
      <c s="23" t="s">
        <v>967</v>
      </c>
      <c s="19" t="s">
        <v>36</v>
      </c>
      <c s="24" t="s">
        <v>968</v>
      </c>
      <c s="25" t="s">
        <v>63</v>
      </c>
      <c s="26">
        <v>206</v>
      </c>
      <c s="27">
        <v>0</v>
      </c>
      <c s="27">
        <f>ROUND(ROUND(H37,2)*ROUND(G37,3),2)</f>
      </c>
      <c r="O37">
        <f>(I37*21)/100</f>
      </c>
      <c t="s">
        <v>13</v>
      </c>
    </row>
    <row r="38" spans="1:5" ht="25.5">
      <c r="A38" s="28" t="s">
        <v>39</v>
      </c>
      <c r="E38" s="29" t="s">
        <v>968</v>
      </c>
    </row>
    <row r="39" spans="1:5" ht="12.75">
      <c r="A39" s="30" t="s">
        <v>41</v>
      </c>
      <c r="E39" s="31" t="s">
        <v>36</v>
      </c>
    </row>
    <row r="40" spans="1:5" ht="12.75">
      <c r="A40" t="s">
        <v>43</v>
      </c>
      <c r="E40" s="29" t="s">
        <v>36</v>
      </c>
    </row>
    <row r="41" spans="1:16" ht="25.5">
      <c r="A41" s="19" t="s">
        <v>34</v>
      </c>
      <c s="23" t="s">
        <v>86</v>
      </c>
      <c s="23" t="s">
        <v>969</v>
      </c>
      <c s="19" t="s">
        <v>36</v>
      </c>
      <c s="24" t="s">
        <v>970</v>
      </c>
      <c s="25" t="s">
        <v>55</v>
      </c>
      <c s="26">
        <v>12</v>
      </c>
      <c s="27">
        <v>0</v>
      </c>
      <c s="27">
        <f>ROUND(ROUND(H41,2)*ROUND(G41,3),2)</f>
      </c>
      <c r="O41">
        <f>(I41*21)/100</f>
      </c>
      <c t="s">
        <v>13</v>
      </c>
    </row>
    <row r="42" spans="1:5" ht="25.5">
      <c r="A42" s="28" t="s">
        <v>39</v>
      </c>
      <c r="E42" s="29" t="s">
        <v>970</v>
      </c>
    </row>
    <row r="43" spans="1:5" ht="12.75">
      <c r="A43" s="30" t="s">
        <v>41</v>
      </c>
      <c r="E43" s="31" t="s">
        <v>36</v>
      </c>
    </row>
    <row r="44" spans="1:5" ht="12.75">
      <c r="A44" t="s">
        <v>43</v>
      </c>
      <c r="E44" s="29" t="s">
        <v>36</v>
      </c>
    </row>
    <row r="45" spans="1:16" ht="12.75">
      <c r="A45" s="19" t="s">
        <v>34</v>
      </c>
      <c s="23" t="s">
        <v>91</v>
      </c>
      <c s="23" t="s">
        <v>971</v>
      </c>
      <c s="19" t="s">
        <v>36</v>
      </c>
      <c s="24" t="s">
        <v>972</v>
      </c>
      <c s="25" t="s">
        <v>55</v>
      </c>
      <c s="26">
        <v>9</v>
      </c>
      <c s="27">
        <v>0</v>
      </c>
      <c s="27">
        <f>ROUND(ROUND(H45,2)*ROUND(G45,3),2)</f>
      </c>
      <c r="O45">
        <f>(I45*21)/100</f>
      </c>
      <c t="s">
        <v>13</v>
      </c>
    </row>
    <row r="46" spans="1:5" ht="12.75">
      <c r="A46" s="28" t="s">
        <v>39</v>
      </c>
      <c r="E46" s="29" t="s">
        <v>972</v>
      </c>
    </row>
    <row r="47" spans="1:5" ht="12.75">
      <c r="A47" s="30" t="s">
        <v>41</v>
      </c>
      <c r="E47" s="31" t="s">
        <v>36</v>
      </c>
    </row>
    <row r="48" spans="1:5" ht="12.75">
      <c r="A48" t="s">
        <v>43</v>
      </c>
      <c r="E48" s="29" t="s">
        <v>36</v>
      </c>
    </row>
    <row r="49" spans="1:16" ht="12.75">
      <c r="A49" s="19" t="s">
        <v>34</v>
      </c>
      <c s="23" t="s">
        <v>95</v>
      </c>
      <c s="23" t="s">
        <v>973</v>
      </c>
      <c s="19" t="s">
        <v>36</v>
      </c>
      <c s="24" t="s">
        <v>974</v>
      </c>
      <c s="25" t="s">
        <v>55</v>
      </c>
      <c s="26">
        <v>6</v>
      </c>
      <c s="27">
        <v>0</v>
      </c>
      <c s="27">
        <f>ROUND(ROUND(H49,2)*ROUND(G49,3),2)</f>
      </c>
      <c r="O49">
        <f>(I49*21)/100</f>
      </c>
      <c t="s">
        <v>13</v>
      </c>
    </row>
    <row r="50" spans="1:5" ht="12.75">
      <c r="A50" s="28" t="s">
        <v>39</v>
      </c>
      <c r="E50" s="29" t="s">
        <v>974</v>
      </c>
    </row>
    <row r="51" spans="1:5" ht="12.75">
      <c r="A51" s="30" t="s">
        <v>41</v>
      </c>
      <c r="E51" s="31" t="s">
        <v>36</v>
      </c>
    </row>
    <row r="52" spans="1:5" ht="12.75">
      <c r="A52" t="s">
        <v>43</v>
      </c>
      <c r="E52" s="29" t="s">
        <v>36</v>
      </c>
    </row>
    <row r="53" spans="1:16" ht="12.75">
      <c r="A53" s="19" t="s">
        <v>34</v>
      </c>
      <c s="23" t="s">
        <v>100</v>
      </c>
      <c s="23" t="s">
        <v>397</v>
      </c>
      <c s="19" t="s">
        <v>36</v>
      </c>
      <c s="24" t="s">
        <v>975</v>
      </c>
      <c s="25" t="s">
        <v>55</v>
      </c>
      <c s="26">
        <v>3</v>
      </c>
      <c s="27">
        <v>0</v>
      </c>
      <c s="27">
        <f>ROUND(ROUND(H53,2)*ROUND(G53,3),2)</f>
      </c>
      <c r="O53">
        <f>(I53*21)/100</f>
      </c>
      <c t="s">
        <v>13</v>
      </c>
    </row>
    <row r="54" spans="1:5" ht="12.75">
      <c r="A54" s="28" t="s">
        <v>39</v>
      </c>
      <c r="E54" s="29" t="s">
        <v>975</v>
      </c>
    </row>
    <row r="55" spans="1:5" ht="12.75">
      <c r="A55" s="30" t="s">
        <v>41</v>
      </c>
      <c r="E55" s="31" t="s">
        <v>36</v>
      </c>
    </row>
    <row r="56" spans="1:5" ht="12.75">
      <c r="A56" t="s">
        <v>43</v>
      </c>
      <c r="E56" s="29" t="s">
        <v>36</v>
      </c>
    </row>
    <row r="57" spans="1:16" ht="12.75">
      <c r="A57" s="19" t="s">
        <v>34</v>
      </c>
      <c s="23" t="s">
        <v>104</v>
      </c>
      <c s="23" t="s">
        <v>976</v>
      </c>
      <c s="19" t="s">
        <v>36</v>
      </c>
      <c s="24" t="s">
        <v>977</v>
      </c>
      <c s="25" t="s">
        <v>55</v>
      </c>
      <c s="26">
        <v>2</v>
      </c>
      <c s="27">
        <v>0</v>
      </c>
      <c s="27">
        <f>ROUND(ROUND(H57,2)*ROUND(G57,3),2)</f>
      </c>
      <c r="O57">
        <f>(I57*21)/100</f>
      </c>
      <c t="s">
        <v>13</v>
      </c>
    </row>
    <row r="58" spans="1:5" ht="12.75">
      <c r="A58" s="28" t="s">
        <v>39</v>
      </c>
      <c r="E58" s="29" t="s">
        <v>977</v>
      </c>
    </row>
    <row r="59" spans="1:5" ht="12.75">
      <c r="A59" s="30" t="s">
        <v>41</v>
      </c>
      <c r="E59" s="31" t="s">
        <v>36</v>
      </c>
    </row>
    <row r="60" spans="1:5" ht="12.75">
      <c r="A60" t="s">
        <v>43</v>
      </c>
      <c r="E60" s="29" t="s">
        <v>36</v>
      </c>
    </row>
    <row r="61" spans="1:16" ht="12.75">
      <c r="A61" s="19" t="s">
        <v>34</v>
      </c>
      <c s="23" t="s">
        <v>109</v>
      </c>
      <c s="23" t="s">
        <v>978</v>
      </c>
      <c s="19" t="s">
        <v>36</v>
      </c>
      <c s="24" t="s">
        <v>979</v>
      </c>
      <c s="25" t="s">
        <v>55</v>
      </c>
      <c s="26">
        <v>2</v>
      </c>
      <c s="27">
        <v>0</v>
      </c>
      <c s="27">
        <f>ROUND(ROUND(H61,2)*ROUND(G61,3),2)</f>
      </c>
      <c r="O61">
        <f>(I61*21)/100</f>
      </c>
      <c t="s">
        <v>13</v>
      </c>
    </row>
    <row r="62" spans="1:5" ht="12.75">
      <c r="A62" s="28" t="s">
        <v>39</v>
      </c>
      <c r="E62" s="29" t="s">
        <v>979</v>
      </c>
    </row>
    <row r="63" spans="1:5" ht="12.75">
      <c r="A63" s="30" t="s">
        <v>41</v>
      </c>
      <c r="E63" s="31" t="s">
        <v>36</v>
      </c>
    </row>
    <row r="64" spans="1:5" ht="12.75">
      <c r="A64" t="s">
        <v>43</v>
      </c>
      <c r="E64" s="29" t="s">
        <v>36</v>
      </c>
    </row>
    <row r="65" spans="1:16" ht="12.75">
      <c r="A65" s="19" t="s">
        <v>34</v>
      </c>
      <c s="23" t="s">
        <v>116</v>
      </c>
      <c s="23" t="s">
        <v>980</v>
      </c>
      <c s="19" t="s">
        <v>36</v>
      </c>
      <c s="24" t="s">
        <v>981</v>
      </c>
      <c s="25" t="s">
        <v>55</v>
      </c>
      <c s="26">
        <v>3</v>
      </c>
      <c s="27">
        <v>0</v>
      </c>
      <c s="27">
        <f>ROUND(ROUND(H65,2)*ROUND(G65,3),2)</f>
      </c>
      <c r="O65">
        <f>(I65*21)/100</f>
      </c>
      <c t="s">
        <v>13</v>
      </c>
    </row>
    <row r="66" spans="1:5" ht="12.75">
      <c r="A66" s="28" t="s">
        <v>39</v>
      </c>
      <c r="E66" s="29" t="s">
        <v>982</v>
      </c>
    </row>
    <row r="67" spans="1:5" ht="12.75">
      <c r="A67" s="30" t="s">
        <v>41</v>
      </c>
      <c r="E67" s="31" t="s">
        <v>36</v>
      </c>
    </row>
    <row r="68" spans="1:5" ht="12.75">
      <c r="A68" t="s">
        <v>43</v>
      </c>
      <c r="E68" s="29" t="s">
        <v>36</v>
      </c>
    </row>
    <row r="69" spans="1:16" ht="12.75">
      <c r="A69" s="19" t="s">
        <v>34</v>
      </c>
      <c s="23" t="s">
        <v>121</v>
      </c>
      <c s="23" t="s">
        <v>983</v>
      </c>
      <c s="19" t="s">
        <v>36</v>
      </c>
      <c s="24" t="s">
        <v>984</v>
      </c>
      <c s="25" t="s">
        <v>55</v>
      </c>
      <c s="26">
        <v>3</v>
      </c>
      <c s="27">
        <v>0</v>
      </c>
      <c s="27">
        <f>ROUND(ROUND(H69,2)*ROUND(G69,3),2)</f>
      </c>
      <c r="O69">
        <f>(I69*21)/100</f>
      </c>
      <c t="s">
        <v>13</v>
      </c>
    </row>
    <row r="70" spans="1:5" ht="12.75">
      <c r="A70" s="28" t="s">
        <v>39</v>
      </c>
      <c r="E70" s="29" t="s">
        <v>984</v>
      </c>
    </row>
    <row r="71" spans="1:5" ht="12.75">
      <c r="A71" s="30" t="s">
        <v>41</v>
      </c>
      <c r="E71" s="31" t="s">
        <v>36</v>
      </c>
    </row>
    <row r="72" spans="1:5" ht="12.75">
      <c r="A72" t="s">
        <v>43</v>
      </c>
      <c r="E72" s="29" t="s">
        <v>36</v>
      </c>
    </row>
    <row r="73" spans="1:16" ht="12.75">
      <c r="A73" s="19" t="s">
        <v>34</v>
      </c>
      <c s="23" t="s">
        <v>125</v>
      </c>
      <c s="23" t="s">
        <v>985</v>
      </c>
      <c s="19" t="s">
        <v>36</v>
      </c>
      <c s="24" t="s">
        <v>986</v>
      </c>
      <c s="25" t="s">
        <v>55</v>
      </c>
      <c s="26">
        <v>1</v>
      </c>
      <c s="27">
        <v>0</v>
      </c>
      <c s="27">
        <f>ROUND(ROUND(H73,2)*ROUND(G73,3),2)</f>
      </c>
      <c r="O73">
        <f>(I73*21)/100</f>
      </c>
      <c t="s">
        <v>13</v>
      </c>
    </row>
    <row r="74" spans="1:5" ht="12.75">
      <c r="A74" s="28" t="s">
        <v>39</v>
      </c>
      <c r="E74" s="29" t="s">
        <v>986</v>
      </c>
    </row>
    <row r="75" spans="1:5" ht="12.75">
      <c r="A75" s="30" t="s">
        <v>41</v>
      </c>
      <c r="E75" s="31" t="s">
        <v>36</v>
      </c>
    </row>
    <row r="76" spans="1:5" ht="12.75">
      <c r="A76" t="s">
        <v>43</v>
      </c>
      <c r="E76" s="29" t="s">
        <v>36</v>
      </c>
    </row>
    <row r="77" spans="1:16" ht="25.5">
      <c r="A77" s="19" t="s">
        <v>34</v>
      </c>
      <c s="23" t="s">
        <v>130</v>
      </c>
      <c s="23" t="s">
        <v>987</v>
      </c>
      <c s="19" t="s">
        <v>36</v>
      </c>
      <c s="24" t="s">
        <v>988</v>
      </c>
      <c s="25" t="s">
        <v>55</v>
      </c>
      <c s="26">
        <v>1</v>
      </c>
      <c s="27">
        <v>0</v>
      </c>
      <c s="27">
        <f>ROUND(ROUND(H77,2)*ROUND(G77,3),2)</f>
      </c>
      <c r="O77">
        <f>(I77*21)/100</f>
      </c>
      <c t="s">
        <v>13</v>
      </c>
    </row>
    <row r="78" spans="1:5" ht="25.5">
      <c r="A78" s="28" t="s">
        <v>39</v>
      </c>
      <c r="E78" s="29" t="s">
        <v>988</v>
      </c>
    </row>
    <row r="79" spans="1:5" ht="12.75">
      <c r="A79" s="30" t="s">
        <v>41</v>
      </c>
      <c r="E79" s="31" t="s">
        <v>36</v>
      </c>
    </row>
    <row r="80" spans="1:5" ht="12.75">
      <c r="A80" t="s">
        <v>43</v>
      </c>
      <c r="E80" s="29" t="s">
        <v>36</v>
      </c>
    </row>
    <row r="81" spans="1:16" ht="12.75">
      <c r="A81" s="19" t="s">
        <v>34</v>
      </c>
      <c s="23" t="s">
        <v>135</v>
      </c>
      <c s="23" t="s">
        <v>989</v>
      </c>
      <c s="19" t="s">
        <v>36</v>
      </c>
      <c s="24" t="s">
        <v>990</v>
      </c>
      <c s="25" t="s">
        <v>55</v>
      </c>
      <c s="26">
        <v>4</v>
      </c>
      <c s="27">
        <v>0</v>
      </c>
      <c s="27">
        <f>ROUND(ROUND(H81,2)*ROUND(G81,3),2)</f>
      </c>
      <c r="O81">
        <f>(I81*21)/100</f>
      </c>
      <c t="s">
        <v>13</v>
      </c>
    </row>
    <row r="82" spans="1:5" ht="12.75">
      <c r="A82" s="28" t="s">
        <v>39</v>
      </c>
      <c r="E82" s="29" t="s">
        <v>990</v>
      </c>
    </row>
    <row r="83" spans="1:5" ht="12.75">
      <c r="A83" s="30" t="s">
        <v>41</v>
      </c>
      <c r="E83" s="31" t="s">
        <v>36</v>
      </c>
    </row>
    <row r="84" spans="1:5" ht="12.75">
      <c r="A84" t="s">
        <v>43</v>
      </c>
      <c r="E84" s="29" t="s">
        <v>36</v>
      </c>
    </row>
    <row r="85" spans="1:16" ht="25.5">
      <c r="A85" s="19" t="s">
        <v>34</v>
      </c>
      <c s="23" t="s">
        <v>138</v>
      </c>
      <c s="23" t="s">
        <v>991</v>
      </c>
      <c s="19" t="s">
        <v>36</v>
      </c>
      <c s="24" t="s">
        <v>992</v>
      </c>
      <c s="25" t="s">
        <v>55</v>
      </c>
      <c s="26">
        <v>4</v>
      </c>
      <c s="27">
        <v>0</v>
      </c>
      <c s="27">
        <f>ROUND(ROUND(H85,2)*ROUND(G85,3),2)</f>
      </c>
      <c r="O85">
        <f>(I85*21)/100</f>
      </c>
      <c t="s">
        <v>13</v>
      </c>
    </row>
    <row r="86" spans="1:5" ht="25.5">
      <c r="A86" s="28" t="s">
        <v>39</v>
      </c>
      <c r="E86" s="29" t="s">
        <v>992</v>
      </c>
    </row>
    <row r="87" spans="1:5" ht="12.75">
      <c r="A87" s="30" t="s">
        <v>41</v>
      </c>
      <c r="E87" s="31" t="s">
        <v>36</v>
      </c>
    </row>
    <row r="88" spans="1:5" ht="12.75">
      <c r="A88" t="s">
        <v>43</v>
      </c>
      <c r="E88" s="29" t="s">
        <v>36</v>
      </c>
    </row>
    <row r="89" spans="1:16" ht="12.75">
      <c r="A89" s="19" t="s">
        <v>34</v>
      </c>
      <c s="23" t="s">
        <v>143</v>
      </c>
      <c s="23" t="s">
        <v>993</v>
      </c>
      <c s="19" t="s">
        <v>36</v>
      </c>
      <c s="24" t="s">
        <v>994</v>
      </c>
      <c s="25" t="s">
        <v>55</v>
      </c>
      <c s="26">
        <v>1</v>
      </c>
      <c s="27">
        <v>0</v>
      </c>
      <c s="27">
        <f>ROUND(ROUND(H89,2)*ROUND(G89,3),2)</f>
      </c>
      <c r="O89">
        <f>(I89*21)/100</f>
      </c>
      <c t="s">
        <v>13</v>
      </c>
    </row>
    <row r="90" spans="1:5" ht="12.75">
      <c r="A90" s="28" t="s">
        <v>39</v>
      </c>
      <c r="E90" s="29" t="s">
        <v>994</v>
      </c>
    </row>
    <row r="91" spans="1:5" ht="12.75">
      <c r="A91" s="30" t="s">
        <v>41</v>
      </c>
      <c r="E91" s="31" t="s">
        <v>36</v>
      </c>
    </row>
    <row r="92" spans="1:5" ht="12.75">
      <c r="A92" t="s">
        <v>43</v>
      </c>
      <c r="E92" s="29" t="s">
        <v>36</v>
      </c>
    </row>
    <row r="93" spans="1:16" ht="12.75">
      <c r="A93" s="19" t="s">
        <v>34</v>
      </c>
      <c s="23" t="s">
        <v>146</v>
      </c>
      <c s="23" t="s">
        <v>995</v>
      </c>
      <c s="19" t="s">
        <v>36</v>
      </c>
      <c s="24" t="s">
        <v>996</v>
      </c>
      <c s="25" t="s">
        <v>63</v>
      </c>
      <c s="26">
        <v>18</v>
      </c>
      <c s="27">
        <v>0</v>
      </c>
      <c s="27">
        <f>ROUND(ROUND(H93,2)*ROUND(G93,3),2)</f>
      </c>
      <c r="O93">
        <f>(I93*21)/100</f>
      </c>
      <c t="s">
        <v>13</v>
      </c>
    </row>
    <row r="94" spans="1:5" ht="12.75">
      <c r="A94" s="28" t="s">
        <v>39</v>
      </c>
      <c r="E94" s="29" t="s">
        <v>996</v>
      </c>
    </row>
    <row r="95" spans="1:5" ht="12.75">
      <c r="A95" s="30" t="s">
        <v>41</v>
      </c>
      <c r="E95" s="31" t="s">
        <v>36</v>
      </c>
    </row>
    <row r="96" spans="1:5" ht="12.75">
      <c r="A96" t="s">
        <v>43</v>
      </c>
      <c r="E96" s="29" t="s">
        <v>36</v>
      </c>
    </row>
    <row r="97" spans="1:16" ht="12.75">
      <c r="A97" s="19" t="s">
        <v>34</v>
      </c>
      <c s="23" t="s">
        <v>152</v>
      </c>
      <c s="23" t="s">
        <v>38</v>
      </c>
      <c s="19" t="s">
        <v>36</v>
      </c>
      <c s="24" t="s">
        <v>997</v>
      </c>
      <c s="25" t="s">
        <v>55</v>
      </c>
      <c s="26">
        <v>1</v>
      </c>
      <c s="27">
        <v>0</v>
      </c>
      <c s="27">
        <f>ROUND(ROUND(H97,2)*ROUND(G97,3),2)</f>
      </c>
      <c r="O97">
        <f>(I97*21)/100</f>
      </c>
      <c t="s">
        <v>13</v>
      </c>
    </row>
    <row r="98" spans="1:5" ht="12.75">
      <c r="A98" s="28" t="s">
        <v>39</v>
      </c>
      <c r="E98" s="29" t="s">
        <v>997</v>
      </c>
    </row>
    <row r="99" spans="1:5" ht="12.75">
      <c r="A99" s="30" t="s">
        <v>41</v>
      </c>
      <c r="E99" s="31" t="s">
        <v>36</v>
      </c>
    </row>
    <row r="100" spans="1:5" ht="12.75">
      <c r="A100" t="s">
        <v>43</v>
      </c>
      <c r="E100" s="29" t="s">
        <v>36</v>
      </c>
    </row>
    <row r="101" spans="1:16" ht="12.75">
      <c r="A101" s="19" t="s">
        <v>34</v>
      </c>
      <c s="23" t="s">
        <v>155</v>
      </c>
      <c s="23" t="s">
        <v>998</v>
      </c>
      <c s="19" t="s">
        <v>36</v>
      </c>
      <c s="24" t="s">
        <v>999</v>
      </c>
      <c s="25" t="s">
        <v>55</v>
      </c>
      <c s="26">
        <v>4</v>
      </c>
      <c s="27">
        <v>0</v>
      </c>
      <c s="27">
        <f>ROUND(ROUND(H101,2)*ROUND(G101,3),2)</f>
      </c>
      <c r="O101">
        <f>(I101*21)/100</f>
      </c>
      <c t="s">
        <v>13</v>
      </c>
    </row>
    <row r="102" spans="1:5" ht="12.75">
      <c r="A102" s="28" t="s">
        <v>39</v>
      </c>
      <c r="E102" s="29" t="s">
        <v>999</v>
      </c>
    </row>
    <row r="103" spans="1:5" ht="12.75">
      <c r="A103" s="30" t="s">
        <v>41</v>
      </c>
      <c r="E103" s="31" t="s">
        <v>36</v>
      </c>
    </row>
    <row r="104" spans="1:5" ht="12.75">
      <c r="A104" t="s">
        <v>43</v>
      </c>
      <c r="E104" s="29" t="s">
        <v>36</v>
      </c>
    </row>
    <row r="105" spans="1:16" ht="12.75">
      <c r="A105" s="19" t="s">
        <v>34</v>
      </c>
      <c s="23" t="s">
        <v>160</v>
      </c>
      <c s="23" t="s">
        <v>995</v>
      </c>
      <c s="19" t="s">
        <v>19</v>
      </c>
      <c s="24" t="s">
        <v>996</v>
      </c>
      <c s="25" t="s">
        <v>63</v>
      </c>
      <c s="26">
        <v>150</v>
      </c>
      <c s="27">
        <v>0</v>
      </c>
      <c s="27">
        <f>ROUND(ROUND(H105,2)*ROUND(G105,3),2)</f>
      </c>
      <c r="O105">
        <f>(I105*21)/100</f>
      </c>
      <c t="s">
        <v>13</v>
      </c>
    </row>
    <row r="106" spans="1:5" ht="12.75">
      <c r="A106" s="28" t="s">
        <v>39</v>
      </c>
      <c r="E106" s="29" t="s">
        <v>996</v>
      </c>
    </row>
    <row r="107" spans="1:5" ht="12.75">
      <c r="A107" s="30" t="s">
        <v>41</v>
      </c>
      <c r="E107" s="31" t="s">
        <v>36</v>
      </c>
    </row>
    <row r="108" spans="1:5" ht="12.75">
      <c r="A108" t="s">
        <v>43</v>
      </c>
      <c r="E108" s="29" t="s">
        <v>36</v>
      </c>
    </row>
    <row r="109" spans="1:16" ht="25.5">
      <c r="A109" s="19" t="s">
        <v>34</v>
      </c>
      <c s="23" t="s">
        <v>166</v>
      </c>
      <c s="23" t="s">
        <v>1000</v>
      </c>
      <c s="19" t="s">
        <v>36</v>
      </c>
      <c s="24" t="s">
        <v>1001</v>
      </c>
      <c s="25" t="s">
        <v>63</v>
      </c>
      <c s="26">
        <v>128</v>
      </c>
      <c s="27">
        <v>0</v>
      </c>
      <c s="27">
        <f>ROUND(ROUND(H109,2)*ROUND(G109,3),2)</f>
      </c>
      <c r="O109">
        <f>(I109*21)/100</f>
      </c>
      <c t="s">
        <v>13</v>
      </c>
    </row>
    <row r="110" spans="1:5" ht="25.5">
      <c r="A110" s="28" t="s">
        <v>39</v>
      </c>
      <c r="E110" s="29" t="s">
        <v>1001</v>
      </c>
    </row>
    <row r="111" spans="1:5" ht="12.75">
      <c r="A111" s="30" t="s">
        <v>41</v>
      </c>
      <c r="E111" s="31" t="s">
        <v>36</v>
      </c>
    </row>
    <row r="112" spans="1:5" ht="12.75">
      <c r="A112" t="s">
        <v>43</v>
      </c>
      <c r="E112" s="29" t="s">
        <v>36</v>
      </c>
    </row>
    <row r="113" spans="1:16" ht="12.75">
      <c r="A113" s="19" t="s">
        <v>34</v>
      </c>
      <c s="23" t="s">
        <v>169</v>
      </c>
      <c s="23" t="s">
        <v>1002</v>
      </c>
      <c s="19" t="s">
        <v>36</v>
      </c>
      <c s="24" t="s">
        <v>1003</v>
      </c>
      <c s="25" t="s">
        <v>69</v>
      </c>
      <c s="26">
        <v>80.64</v>
      </c>
      <c s="27">
        <v>0</v>
      </c>
      <c s="27">
        <f>ROUND(ROUND(H113,2)*ROUND(G113,3),2)</f>
      </c>
      <c r="O113">
        <f>(I113*21)/100</f>
      </c>
      <c t="s">
        <v>13</v>
      </c>
    </row>
    <row r="114" spans="1:5" ht="12.75">
      <c r="A114" s="28" t="s">
        <v>39</v>
      </c>
      <c r="E114" s="29" t="s">
        <v>1003</v>
      </c>
    </row>
    <row r="115" spans="1:5" ht="12.75">
      <c r="A115" s="30" t="s">
        <v>41</v>
      </c>
      <c r="E115" s="31" t="s">
        <v>36</v>
      </c>
    </row>
    <row r="116" spans="1:5" ht="12.75">
      <c r="A116" t="s">
        <v>43</v>
      </c>
      <c r="E116" s="29" t="s">
        <v>36</v>
      </c>
    </row>
    <row r="117" spans="1:16" ht="12.75">
      <c r="A117" s="19" t="s">
        <v>34</v>
      </c>
      <c s="23" t="s">
        <v>174</v>
      </c>
      <c s="23" t="s">
        <v>1004</v>
      </c>
      <c s="19" t="s">
        <v>36</v>
      </c>
      <c s="24" t="s">
        <v>1005</v>
      </c>
      <c s="25" t="s">
        <v>55</v>
      </c>
      <c s="26">
        <v>2</v>
      </c>
      <c s="27">
        <v>0</v>
      </c>
      <c s="27">
        <f>ROUND(ROUND(H117,2)*ROUND(G117,3),2)</f>
      </c>
      <c r="O117">
        <f>(I117*21)/100</f>
      </c>
      <c t="s">
        <v>13</v>
      </c>
    </row>
    <row r="118" spans="1:5" ht="12.75">
      <c r="A118" s="28" t="s">
        <v>39</v>
      </c>
      <c r="E118" s="29" t="s">
        <v>1005</v>
      </c>
    </row>
    <row r="119" spans="1:5" ht="12.75">
      <c r="A119" s="30" t="s">
        <v>41</v>
      </c>
      <c r="E119" s="31" t="s">
        <v>36</v>
      </c>
    </row>
    <row r="120" spans="1:5" ht="12.75">
      <c r="A120" t="s">
        <v>43</v>
      </c>
      <c r="E120" s="29" t="s">
        <v>36</v>
      </c>
    </row>
    <row r="121" spans="1:16" ht="25.5">
      <c r="A121" s="19" t="s">
        <v>34</v>
      </c>
      <c s="23" t="s">
        <v>178</v>
      </c>
      <c s="23" t="s">
        <v>1006</v>
      </c>
      <c s="19" t="s">
        <v>36</v>
      </c>
      <c s="24" t="s">
        <v>1007</v>
      </c>
      <c s="25" t="s">
        <v>63</v>
      </c>
      <c s="26">
        <v>206</v>
      </c>
      <c s="27">
        <v>0</v>
      </c>
      <c s="27">
        <f>ROUND(ROUND(H121,2)*ROUND(G121,3),2)</f>
      </c>
      <c r="O121">
        <f>(I121*21)/100</f>
      </c>
      <c t="s">
        <v>13</v>
      </c>
    </row>
    <row r="122" spans="1:5" ht="25.5">
      <c r="A122" s="28" t="s">
        <v>39</v>
      </c>
      <c r="E122" s="29" t="s">
        <v>1007</v>
      </c>
    </row>
    <row r="123" spans="1:5" ht="12.75">
      <c r="A123" s="30" t="s">
        <v>41</v>
      </c>
      <c r="E123" s="31" t="s">
        <v>36</v>
      </c>
    </row>
    <row r="124" spans="1:5" ht="12.75">
      <c r="A124" t="s">
        <v>43</v>
      </c>
      <c r="E124" s="29" t="s">
        <v>36</v>
      </c>
    </row>
    <row r="125" spans="1:16" ht="12.75">
      <c r="A125" s="19" t="s">
        <v>34</v>
      </c>
      <c s="23" t="s">
        <v>184</v>
      </c>
      <c s="23" t="s">
        <v>1008</v>
      </c>
      <c s="19" t="s">
        <v>36</v>
      </c>
      <c s="24" t="s">
        <v>1009</v>
      </c>
      <c s="25" t="s">
        <v>63</v>
      </c>
      <c s="26">
        <v>206</v>
      </c>
      <c s="27">
        <v>0</v>
      </c>
      <c s="27">
        <f>ROUND(ROUND(H125,2)*ROUND(G125,3),2)</f>
      </c>
      <c r="O125">
        <f>(I125*21)/100</f>
      </c>
      <c t="s">
        <v>13</v>
      </c>
    </row>
    <row r="126" spans="1:5" ht="12.75">
      <c r="A126" s="28" t="s">
        <v>39</v>
      </c>
      <c r="E126" s="29" t="s">
        <v>1009</v>
      </c>
    </row>
    <row r="127" spans="1:5" ht="12.75">
      <c r="A127" s="30" t="s">
        <v>41</v>
      </c>
      <c r="E127" s="31" t="s">
        <v>36</v>
      </c>
    </row>
    <row r="128" spans="1:5" ht="12.75">
      <c r="A128" t="s">
        <v>43</v>
      </c>
      <c r="E128" s="29" t="s">
        <v>36</v>
      </c>
    </row>
    <row r="129" spans="1:16" ht="12.75">
      <c r="A129" s="19" t="s">
        <v>34</v>
      </c>
      <c s="23" t="s">
        <v>188</v>
      </c>
      <c s="23" t="s">
        <v>1010</v>
      </c>
      <c s="19" t="s">
        <v>36</v>
      </c>
      <c s="24" t="s">
        <v>1011</v>
      </c>
      <c s="25" t="s">
        <v>63</v>
      </c>
      <c s="26">
        <v>206</v>
      </c>
      <c s="27">
        <v>0</v>
      </c>
      <c s="27">
        <f>ROUND(ROUND(H129,2)*ROUND(G129,3),2)</f>
      </c>
      <c r="O129">
        <f>(I129*21)/100</f>
      </c>
      <c t="s">
        <v>13</v>
      </c>
    </row>
    <row r="130" spans="1:5" ht="12.75">
      <c r="A130" s="28" t="s">
        <v>39</v>
      </c>
      <c r="E130" s="29" t="s">
        <v>1011</v>
      </c>
    </row>
    <row r="131" spans="1:5" ht="12.75">
      <c r="A131" s="30" t="s">
        <v>41</v>
      </c>
      <c r="E131" s="31" t="s">
        <v>36</v>
      </c>
    </row>
    <row r="132" spans="1:5" ht="12.75">
      <c r="A132" t="s">
        <v>43</v>
      </c>
      <c r="E132" s="29" t="s">
        <v>36</v>
      </c>
    </row>
    <row r="133" spans="1:16" ht="25.5">
      <c r="A133" s="19" t="s">
        <v>34</v>
      </c>
      <c s="23" t="s">
        <v>192</v>
      </c>
      <c s="23" t="s">
        <v>1012</v>
      </c>
      <c s="19" t="s">
        <v>36</v>
      </c>
      <c s="24" t="s">
        <v>1013</v>
      </c>
      <c s="25" t="s">
        <v>55</v>
      </c>
      <c s="26">
        <v>1</v>
      </c>
      <c s="27">
        <v>0</v>
      </c>
      <c s="27">
        <f>ROUND(ROUND(H133,2)*ROUND(G133,3),2)</f>
      </c>
      <c r="O133">
        <f>(I133*21)/100</f>
      </c>
      <c t="s">
        <v>13</v>
      </c>
    </row>
    <row r="134" spans="1:5" ht="25.5">
      <c r="A134" s="28" t="s">
        <v>39</v>
      </c>
      <c r="E134" s="29" t="s">
        <v>1013</v>
      </c>
    </row>
    <row r="135" spans="1:5" ht="12.75">
      <c r="A135" s="30" t="s">
        <v>41</v>
      </c>
      <c r="E135" s="31" t="s">
        <v>36</v>
      </c>
    </row>
    <row r="136" spans="1:5" ht="12.75">
      <c r="A136" t="s">
        <v>43</v>
      </c>
      <c r="E136" s="29" t="s">
        <v>36</v>
      </c>
    </row>
    <row r="137" spans="1:16" ht="12.75">
      <c r="A137" s="19" t="s">
        <v>34</v>
      </c>
      <c s="23" t="s">
        <v>195</v>
      </c>
      <c s="23" t="s">
        <v>1014</v>
      </c>
      <c s="19" t="s">
        <v>36</v>
      </c>
      <c s="24" t="s">
        <v>1015</v>
      </c>
      <c s="25" t="s">
        <v>55</v>
      </c>
      <c s="26">
        <v>1</v>
      </c>
      <c s="27">
        <v>0</v>
      </c>
      <c s="27">
        <f>ROUND(ROUND(H137,2)*ROUND(G137,3),2)</f>
      </c>
      <c r="O137">
        <f>(I137*21)/100</f>
      </c>
      <c t="s">
        <v>13</v>
      </c>
    </row>
    <row r="138" spans="1:5" ht="12.75">
      <c r="A138" s="28" t="s">
        <v>39</v>
      </c>
      <c r="E138" s="29" t="s">
        <v>1016</v>
      </c>
    </row>
    <row r="139" spans="1:5" ht="12.75">
      <c r="A139" s="30" t="s">
        <v>41</v>
      </c>
      <c r="E139" s="31" t="s">
        <v>36</v>
      </c>
    </row>
    <row r="140" spans="1:5" ht="12.75">
      <c r="A140" t="s">
        <v>43</v>
      </c>
      <c r="E140" s="29" t="s">
        <v>36</v>
      </c>
    </row>
    <row r="141" spans="1:16" ht="12.75">
      <c r="A141" s="19" t="s">
        <v>34</v>
      </c>
      <c s="23" t="s">
        <v>199</v>
      </c>
      <c s="23" t="s">
        <v>1017</v>
      </c>
      <c s="19" t="s">
        <v>36</v>
      </c>
      <c s="24" t="s">
        <v>1018</v>
      </c>
      <c s="25" t="s">
        <v>55</v>
      </c>
      <c s="26">
        <v>1</v>
      </c>
      <c s="27">
        <v>0</v>
      </c>
      <c s="27">
        <f>ROUND(ROUND(H141,2)*ROUND(G141,3),2)</f>
      </c>
      <c r="O141">
        <f>(I141*21)/100</f>
      </c>
      <c t="s">
        <v>13</v>
      </c>
    </row>
    <row r="142" spans="1:5" ht="12.75">
      <c r="A142" s="28" t="s">
        <v>39</v>
      </c>
      <c r="E142" s="29" t="s">
        <v>1018</v>
      </c>
    </row>
    <row r="143" spans="1:5" ht="12.75">
      <c r="A143" s="30" t="s">
        <v>41</v>
      </c>
      <c r="E143" s="31" t="s">
        <v>36</v>
      </c>
    </row>
    <row r="144" spans="1:5" ht="12.75">
      <c r="A144" t="s">
        <v>43</v>
      </c>
      <c r="E144" s="29" t="s">
        <v>36</v>
      </c>
    </row>
    <row r="145" spans="1:16" ht="12.75">
      <c r="A145" s="19" t="s">
        <v>34</v>
      </c>
      <c s="23" t="s">
        <v>206</v>
      </c>
      <c s="23" t="s">
        <v>1019</v>
      </c>
      <c s="19" t="s">
        <v>36</v>
      </c>
      <c s="24" t="s">
        <v>1020</v>
      </c>
      <c s="25" t="s">
        <v>1021</v>
      </c>
      <c s="26">
        <v>12</v>
      </c>
      <c s="27">
        <v>0</v>
      </c>
      <c s="27">
        <f>ROUND(ROUND(H145,2)*ROUND(G145,3),2)</f>
      </c>
      <c r="O145">
        <f>(I145*21)/100</f>
      </c>
      <c t="s">
        <v>13</v>
      </c>
    </row>
    <row r="146" spans="1:5" ht="12.75">
      <c r="A146" s="28" t="s">
        <v>39</v>
      </c>
      <c r="E146" s="29" t="s">
        <v>1020</v>
      </c>
    </row>
    <row r="147" spans="1:5" ht="12.75">
      <c r="A147" s="30" t="s">
        <v>41</v>
      </c>
      <c r="E147" s="31" t="s">
        <v>36</v>
      </c>
    </row>
    <row r="148" spans="1:5" ht="12.75">
      <c r="A148" t="s">
        <v>43</v>
      </c>
      <c r="E148" s="29" t="s">
        <v>36</v>
      </c>
    </row>
    <row r="149" spans="1:16" ht="12.75">
      <c r="A149" s="19" t="s">
        <v>34</v>
      </c>
      <c s="23" t="s">
        <v>213</v>
      </c>
      <c s="23" t="s">
        <v>1022</v>
      </c>
      <c s="19" t="s">
        <v>36</v>
      </c>
      <c s="24" t="s">
        <v>1023</v>
      </c>
      <c s="25" t="s">
        <v>1024</v>
      </c>
      <c s="26">
        <v>1</v>
      </c>
      <c s="27">
        <v>0</v>
      </c>
      <c s="27">
        <f>ROUND(ROUND(H149,2)*ROUND(G149,3),2)</f>
      </c>
      <c r="O149">
        <f>(I149*21)/100</f>
      </c>
      <c t="s">
        <v>13</v>
      </c>
    </row>
    <row r="150" spans="1:5" ht="12.75">
      <c r="A150" s="28" t="s">
        <v>39</v>
      </c>
      <c r="E150" s="29" t="s">
        <v>1023</v>
      </c>
    </row>
    <row r="151" spans="1:5" ht="12.75">
      <c r="A151" s="30" t="s">
        <v>41</v>
      </c>
      <c r="E151" s="31" t="s">
        <v>36</v>
      </c>
    </row>
    <row r="152" spans="1:5" ht="12.75">
      <c r="A152" t="s">
        <v>43</v>
      </c>
      <c r="E152" s="29" t="s">
        <v>36</v>
      </c>
    </row>
    <row r="153" spans="1:18" ht="12.75" customHeight="1">
      <c r="A153" s="5" t="s">
        <v>32</v>
      </c>
      <c s="5"/>
      <c s="34" t="s">
        <v>363</v>
      </c>
      <c s="5"/>
      <c s="21" t="s">
        <v>364</v>
      </c>
      <c s="5"/>
      <c s="5"/>
      <c s="5"/>
      <c s="35">
        <f>0+Q153</f>
      </c>
      <c r="O153">
        <f>0+R153</f>
      </c>
      <c r="Q153">
        <f>0+I154+I158+I162+I166+I170+I174+I178+I182+I186+I190+I194+I198+I202+I206+I210+I214+I218+I222+I226+I230+I234+I238+I242+I246+I250</f>
      </c>
      <c>
        <f>0+O154+O158+O162+O166+O170+O174+O178+O182+O186+O190+O194+O198+O202+O206+O210+O214+O218+O222+O226+O230+O234+O238+O242+O246+O250</f>
      </c>
    </row>
    <row r="154" spans="1:16" ht="12.75">
      <c r="A154" s="19" t="s">
        <v>34</v>
      </c>
      <c s="23" t="s">
        <v>219</v>
      </c>
      <c s="23" t="s">
        <v>1025</v>
      </c>
      <c s="19" t="s">
        <v>36</v>
      </c>
      <c s="24" t="s">
        <v>367</v>
      </c>
      <c s="25" t="s">
        <v>55</v>
      </c>
      <c s="26">
        <v>1</v>
      </c>
      <c s="27">
        <v>0</v>
      </c>
      <c s="27">
        <f>ROUND(ROUND(H154,2)*ROUND(G154,3),2)</f>
      </c>
      <c r="O154">
        <f>(I154*21)/100</f>
      </c>
      <c t="s">
        <v>13</v>
      </c>
    </row>
    <row r="155" spans="1:5" ht="12.75">
      <c r="A155" s="28" t="s">
        <v>39</v>
      </c>
      <c r="E155" s="29" t="s">
        <v>367</v>
      </c>
    </row>
    <row r="156" spans="1:5" ht="12.75">
      <c r="A156" s="30" t="s">
        <v>41</v>
      </c>
      <c r="E156" s="31" t="s">
        <v>36</v>
      </c>
    </row>
    <row r="157" spans="1:5" ht="12.75">
      <c r="A157" t="s">
        <v>43</v>
      </c>
      <c r="E157" s="29" t="s">
        <v>36</v>
      </c>
    </row>
    <row r="158" spans="1:16" ht="12.75">
      <c r="A158" s="19" t="s">
        <v>34</v>
      </c>
      <c s="23" t="s">
        <v>223</v>
      </c>
      <c s="23" t="s">
        <v>376</v>
      </c>
      <c s="19" t="s">
        <v>36</v>
      </c>
      <c s="24" t="s">
        <v>377</v>
      </c>
      <c s="25" t="s">
        <v>38</v>
      </c>
      <c s="26">
        <v>5</v>
      </c>
      <c s="27">
        <v>0</v>
      </c>
      <c s="27">
        <f>ROUND(ROUND(H158,2)*ROUND(G158,3),2)</f>
      </c>
      <c r="O158">
        <f>(I158*21)/100</f>
      </c>
      <c t="s">
        <v>13</v>
      </c>
    </row>
    <row r="159" spans="1:5" ht="38.25">
      <c r="A159" s="28" t="s">
        <v>39</v>
      </c>
      <c r="E159" s="29" t="s">
        <v>378</v>
      </c>
    </row>
    <row r="160" spans="1:5" ht="12.75">
      <c r="A160" s="30" t="s">
        <v>41</v>
      </c>
      <c r="E160" s="31" t="s">
        <v>36</v>
      </c>
    </row>
    <row r="161" spans="1:5" ht="12.75">
      <c r="A161" t="s">
        <v>43</v>
      </c>
      <c r="E161" s="29" t="s">
        <v>36</v>
      </c>
    </row>
    <row r="162" spans="1:16" ht="12.75">
      <c r="A162" s="19" t="s">
        <v>34</v>
      </c>
      <c s="23" t="s">
        <v>228</v>
      </c>
      <c s="23" t="s">
        <v>385</v>
      </c>
      <c s="19" t="s">
        <v>36</v>
      </c>
      <c s="24" t="s">
        <v>386</v>
      </c>
      <c s="25" t="s">
        <v>63</v>
      </c>
      <c s="26">
        <v>107</v>
      </c>
      <c s="27">
        <v>0</v>
      </c>
      <c s="27">
        <f>ROUND(ROUND(H162,2)*ROUND(G162,3),2)</f>
      </c>
      <c r="O162">
        <f>(I162*21)/100</f>
      </c>
      <c t="s">
        <v>13</v>
      </c>
    </row>
    <row r="163" spans="1:5" ht="51">
      <c r="A163" s="28" t="s">
        <v>39</v>
      </c>
      <c r="E163" s="29" t="s">
        <v>387</v>
      </c>
    </row>
    <row r="164" spans="1:5" ht="12.75">
      <c r="A164" s="30" t="s">
        <v>41</v>
      </c>
      <c r="E164" s="31" t="s">
        <v>36</v>
      </c>
    </row>
    <row r="165" spans="1:5" ht="12.75">
      <c r="A165" t="s">
        <v>43</v>
      </c>
      <c r="E165" s="29" t="s">
        <v>36</v>
      </c>
    </row>
    <row r="166" spans="1:16" ht="12.75">
      <c r="A166" s="19" t="s">
        <v>34</v>
      </c>
      <c s="23" t="s">
        <v>234</v>
      </c>
      <c s="23" t="s">
        <v>1026</v>
      </c>
      <c s="19" t="s">
        <v>36</v>
      </c>
      <c s="24" t="s">
        <v>1027</v>
      </c>
      <c s="25" t="s">
        <v>63</v>
      </c>
      <c s="26">
        <v>13</v>
      </c>
      <c s="27">
        <v>0</v>
      </c>
      <c s="27">
        <f>ROUND(ROUND(H166,2)*ROUND(G166,3),2)</f>
      </c>
      <c r="O166">
        <f>(I166*21)/100</f>
      </c>
      <c t="s">
        <v>13</v>
      </c>
    </row>
    <row r="167" spans="1:5" ht="51">
      <c r="A167" s="28" t="s">
        <v>39</v>
      </c>
      <c r="E167" s="29" t="s">
        <v>1028</v>
      </c>
    </row>
    <row r="168" spans="1:5" ht="12.75">
      <c r="A168" s="30" t="s">
        <v>41</v>
      </c>
      <c r="E168" s="31" t="s">
        <v>36</v>
      </c>
    </row>
    <row r="169" spans="1:5" ht="12.75">
      <c r="A169" t="s">
        <v>43</v>
      </c>
      <c r="E169" s="29" t="s">
        <v>36</v>
      </c>
    </row>
    <row r="170" spans="1:16" ht="12.75">
      <c r="A170" s="19" t="s">
        <v>34</v>
      </c>
      <c s="23" t="s">
        <v>237</v>
      </c>
      <c s="23" t="s">
        <v>1029</v>
      </c>
      <c s="19" t="s">
        <v>36</v>
      </c>
      <c s="24" t="s">
        <v>1030</v>
      </c>
      <c s="25" t="s">
        <v>38</v>
      </c>
      <c s="26">
        <v>3.5</v>
      </c>
      <c s="27">
        <v>0</v>
      </c>
      <c s="27">
        <f>ROUND(ROUND(H170,2)*ROUND(G170,3),2)</f>
      </c>
      <c r="O170">
        <f>(I170*21)/100</f>
      </c>
      <c t="s">
        <v>13</v>
      </c>
    </row>
    <row r="171" spans="1:5" ht="38.25">
      <c r="A171" s="28" t="s">
        <v>39</v>
      </c>
      <c r="E171" s="29" t="s">
        <v>1031</v>
      </c>
    </row>
    <row r="172" spans="1:5" ht="12.75">
      <c r="A172" s="30" t="s">
        <v>41</v>
      </c>
      <c r="E172" s="31" t="s">
        <v>36</v>
      </c>
    </row>
    <row r="173" spans="1:5" ht="12.75">
      <c r="A173" t="s">
        <v>43</v>
      </c>
      <c r="E173" s="29" t="s">
        <v>36</v>
      </c>
    </row>
    <row r="174" spans="1:16" ht="12.75">
      <c r="A174" s="19" t="s">
        <v>34</v>
      </c>
      <c s="23" t="s">
        <v>240</v>
      </c>
      <c s="23" t="s">
        <v>395</v>
      </c>
      <c s="19" t="s">
        <v>36</v>
      </c>
      <c s="24" t="s">
        <v>396</v>
      </c>
      <c s="25" t="s">
        <v>397</v>
      </c>
      <c s="26">
        <v>39</v>
      </c>
      <c s="27">
        <v>0</v>
      </c>
      <c s="27">
        <f>ROUND(ROUND(H174,2)*ROUND(G174,3),2)</f>
      </c>
      <c r="O174">
        <f>(I174*21)/100</f>
      </c>
      <c t="s">
        <v>13</v>
      </c>
    </row>
    <row r="175" spans="1:5" ht="12.75">
      <c r="A175" s="28" t="s">
        <v>39</v>
      </c>
      <c r="E175" s="29" t="s">
        <v>398</v>
      </c>
    </row>
    <row r="176" spans="1:5" ht="12.75">
      <c r="A176" s="30" t="s">
        <v>41</v>
      </c>
      <c r="E176" s="31" t="s">
        <v>36</v>
      </c>
    </row>
    <row r="177" spans="1:5" ht="12.75">
      <c r="A177" t="s">
        <v>43</v>
      </c>
      <c r="E177" s="29" t="s">
        <v>36</v>
      </c>
    </row>
    <row r="178" spans="1:16" ht="12.75">
      <c r="A178" s="19" t="s">
        <v>34</v>
      </c>
      <c s="23" t="s">
        <v>244</v>
      </c>
      <c s="23" t="s">
        <v>401</v>
      </c>
      <c s="19" t="s">
        <v>36</v>
      </c>
      <c s="24" t="s">
        <v>402</v>
      </c>
      <c s="25" t="s">
        <v>397</v>
      </c>
      <c s="26">
        <v>39</v>
      </c>
      <c s="27">
        <v>0</v>
      </c>
      <c s="27">
        <f>ROUND(ROUND(H178,2)*ROUND(G178,3),2)</f>
      </c>
      <c r="O178">
        <f>(I178*21)/100</f>
      </c>
      <c t="s">
        <v>13</v>
      </c>
    </row>
    <row r="179" spans="1:5" ht="12.75">
      <c r="A179" s="28" t="s">
        <v>39</v>
      </c>
      <c r="E179" s="29" t="s">
        <v>403</v>
      </c>
    </row>
    <row r="180" spans="1:5" ht="12.75">
      <c r="A180" s="30" t="s">
        <v>41</v>
      </c>
      <c r="E180" s="31" t="s">
        <v>36</v>
      </c>
    </row>
    <row r="181" spans="1:5" ht="12.75">
      <c r="A181" t="s">
        <v>43</v>
      </c>
      <c r="E181" s="29" t="s">
        <v>36</v>
      </c>
    </row>
    <row r="182" spans="1:16" ht="12.75">
      <c r="A182" s="19" t="s">
        <v>34</v>
      </c>
      <c s="23" t="s">
        <v>247</v>
      </c>
      <c s="23" t="s">
        <v>415</v>
      </c>
      <c s="19" t="s">
        <v>36</v>
      </c>
      <c s="24" t="s">
        <v>416</v>
      </c>
      <c s="25" t="s">
        <v>63</v>
      </c>
      <c s="26">
        <v>107</v>
      </c>
      <c s="27">
        <v>0</v>
      </c>
      <c s="27">
        <f>ROUND(ROUND(H182,2)*ROUND(G182,3),2)</f>
      </c>
      <c r="O182">
        <f>(I182*21)/100</f>
      </c>
      <c t="s">
        <v>13</v>
      </c>
    </row>
    <row r="183" spans="1:5" ht="38.25">
      <c r="A183" s="28" t="s">
        <v>39</v>
      </c>
      <c r="E183" s="29" t="s">
        <v>417</v>
      </c>
    </row>
    <row r="184" spans="1:5" ht="12.75">
      <c r="A184" s="30" t="s">
        <v>41</v>
      </c>
      <c r="E184" s="31" t="s">
        <v>36</v>
      </c>
    </row>
    <row r="185" spans="1:5" ht="12.75">
      <c r="A185" t="s">
        <v>43</v>
      </c>
      <c r="E185" s="29" t="s">
        <v>36</v>
      </c>
    </row>
    <row r="186" spans="1:16" ht="25.5">
      <c r="A186" s="19" t="s">
        <v>34</v>
      </c>
      <c s="23" t="s">
        <v>252</v>
      </c>
      <c s="23" t="s">
        <v>1032</v>
      </c>
      <c s="19" t="s">
        <v>36</v>
      </c>
      <c s="24" t="s">
        <v>1033</v>
      </c>
      <c s="25" t="s">
        <v>63</v>
      </c>
      <c s="26">
        <v>13</v>
      </c>
      <c s="27">
        <v>0</v>
      </c>
      <c s="27">
        <f>ROUND(ROUND(H186,2)*ROUND(G186,3),2)</f>
      </c>
      <c r="O186">
        <f>(I186*21)/100</f>
      </c>
      <c t="s">
        <v>13</v>
      </c>
    </row>
    <row r="187" spans="1:5" ht="38.25">
      <c r="A187" s="28" t="s">
        <v>39</v>
      </c>
      <c r="E187" s="29" t="s">
        <v>1034</v>
      </c>
    </row>
    <row r="188" spans="1:5" ht="12.75">
      <c r="A188" s="30" t="s">
        <v>41</v>
      </c>
      <c r="E188" s="31" t="s">
        <v>36</v>
      </c>
    </row>
    <row r="189" spans="1:5" ht="12.75">
      <c r="A189" t="s">
        <v>43</v>
      </c>
      <c r="E189" s="29" t="s">
        <v>36</v>
      </c>
    </row>
    <row r="190" spans="1:16" ht="12.75">
      <c r="A190" s="19" t="s">
        <v>34</v>
      </c>
      <c s="23" t="s">
        <v>255</v>
      </c>
      <c s="23" t="s">
        <v>1035</v>
      </c>
      <c s="19" t="s">
        <v>36</v>
      </c>
      <c s="24" t="s">
        <v>1036</v>
      </c>
      <c s="25" t="s">
        <v>38</v>
      </c>
      <c s="26">
        <v>3.5</v>
      </c>
      <c s="27">
        <v>0</v>
      </c>
      <c s="27">
        <f>ROUND(ROUND(H190,2)*ROUND(G190,3),2)</f>
      </c>
      <c r="O190">
        <f>(I190*21)/100</f>
      </c>
      <c t="s">
        <v>13</v>
      </c>
    </row>
    <row r="191" spans="1:5" ht="38.25">
      <c r="A191" s="28" t="s">
        <v>39</v>
      </c>
      <c r="E191" s="29" t="s">
        <v>1037</v>
      </c>
    </row>
    <row r="192" spans="1:5" ht="12.75">
      <c r="A192" s="30" t="s">
        <v>41</v>
      </c>
      <c r="E192" s="31" t="s">
        <v>36</v>
      </c>
    </row>
    <row r="193" spans="1:5" ht="12.75">
      <c r="A193" t="s">
        <v>43</v>
      </c>
      <c r="E193" s="29" t="s">
        <v>36</v>
      </c>
    </row>
    <row r="194" spans="1:16" ht="12.75">
      <c r="A194" s="19" t="s">
        <v>34</v>
      </c>
      <c s="23" t="s">
        <v>260</v>
      </c>
      <c s="23" t="s">
        <v>1038</v>
      </c>
      <c s="19" t="s">
        <v>36</v>
      </c>
      <c s="24" t="s">
        <v>1039</v>
      </c>
      <c s="25" t="s">
        <v>38</v>
      </c>
      <c s="26">
        <v>7.5</v>
      </c>
      <c s="27">
        <v>0</v>
      </c>
      <c s="27">
        <f>ROUND(ROUND(H194,2)*ROUND(G194,3),2)</f>
      </c>
      <c r="O194">
        <f>(I194*21)/100</f>
      </c>
      <c t="s">
        <v>13</v>
      </c>
    </row>
    <row r="195" spans="1:5" ht="25.5">
      <c r="A195" s="28" t="s">
        <v>39</v>
      </c>
      <c r="E195" s="29" t="s">
        <v>1040</v>
      </c>
    </row>
    <row r="196" spans="1:5" ht="12.75">
      <c r="A196" s="30" t="s">
        <v>41</v>
      </c>
      <c r="E196" s="31" t="s">
        <v>36</v>
      </c>
    </row>
    <row r="197" spans="1:5" ht="12.75">
      <c r="A197" t="s">
        <v>43</v>
      </c>
      <c r="E197" s="29" t="s">
        <v>36</v>
      </c>
    </row>
    <row r="198" spans="1:16" ht="12.75">
      <c r="A198" s="19" t="s">
        <v>34</v>
      </c>
      <c s="23" t="s">
        <v>264</v>
      </c>
      <c s="23" t="s">
        <v>1041</v>
      </c>
      <c s="19" t="s">
        <v>36</v>
      </c>
      <c s="24" t="s">
        <v>1042</v>
      </c>
      <c s="25" t="s">
        <v>397</v>
      </c>
      <c s="26">
        <v>0.45</v>
      </c>
      <c s="27">
        <v>0</v>
      </c>
      <c s="27">
        <f>ROUND(ROUND(H198,2)*ROUND(G198,3),2)</f>
      </c>
      <c r="O198">
        <f>(I198*21)/100</f>
      </c>
      <c t="s">
        <v>13</v>
      </c>
    </row>
    <row r="199" spans="1:5" ht="12.75">
      <c r="A199" s="28" t="s">
        <v>39</v>
      </c>
      <c r="E199" s="29" t="s">
        <v>1042</v>
      </c>
    </row>
    <row r="200" spans="1:5" ht="12.75">
      <c r="A200" s="30" t="s">
        <v>41</v>
      </c>
      <c r="E200" s="31" t="s">
        <v>36</v>
      </c>
    </row>
    <row r="201" spans="1:5" ht="12.75">
      <c r="A201" t="s">
        <v>43</v>
      </c>
      <c r="E201" s="29" t="s">
        <v>36</v>
      </c>
    </row>
    <row r="202" spans="1:16" ht="12.75">
      <c r="A202" s="19" t="s">
        <v>34</v>
      </c>
      <c s="23" t="s">
        <v>268</v>
      </c>
      <c s="23" t="s">
        <v>1043</v>
      </c>
      <c s="19" t="s">
        <v>36</v>
      </c>
      <c s="24" t="s">
        <v>1044</v>
      </c>
      <c s="25" t="s">
        <v>63</v>
      </c>
      <c s="26">
        <v>5</v>
      </c>
      <c s="27">
        <v>0</v>
      </c>
      <c s="27">
        <f>ROUND(ROUND(H202,2)*ROUND(G202,3),2)</f>
      </c>
      <c r="O202">
        <f>(I202*21)/100</f>
      </c>
      <c t="s">
        <v>13</v>
      </c>
    </row>
    <row r="203" spans="1:5" ht="12.75">
      <c r="A203" s="28" t="s">
        <v>39</v>
      </c>
      <c r="E203" s="29" t="s">
        <v>1044</v>
      </c>
    </row>
    <row r="204" spans="1:5" ht="12.75">
      <c r="A204" s="30" t="s">
        <v>41</v>
      </c>
      <c r="E204" s="31" t="s">
        <v>36</v>
      </c>
    </row>
    <row r="205" spans="1:5" ht="12.75">
      <c r="A205" t="s">
        <v>43</v>
      </c>
      <c r="E205" s="29" t="s">
        <v>36</v>
      </c>
    </row>
    <row r="206" spans="1:16" ht="12.75">
      <c r="A206" s="19" t="s">
        <v>34</v>
      </c>
      <c s="23" t="s">
        <v>271</v>
      </c>
      <c s="23" t="s">
        <v>1045</v>
      </c>
      <c s="19" t="s">
        <v>36</v>
      </c>
      <c s="24" t="s">
        <v>1046</v>
      </c>
      <c s="25" t="s">
        <v>63</v>
      </c>
      <c s="26">
        <v>107</v>
      </c>
      <c s="27">
        <v>0</v>
      </c>
      <c s="27">
        <f>ROUND(ROUND(H206,2)*ROUND(G206,3),2)</f>
      </c>
      <c r="O206">
        <f>(I206*21)/100</f>
      </c>
      <c t="s">
        <v>13</v>
      </c>
    </row>
    <row r="207" spans="1:5" ht="25.5">
      <c r="A207" s="28" t="s">
        <v>39</v>
      </c>
      <c r="E207" s="29" t="s">
        <v>1047</v>
      </c>
    </row>
    <row r="208" spans="1:5" ht="12.75">
      <c r="A208" s="30" t="s">
        <v>41</v>
      </c>
      <c r="E208" s="31" t="s">
        <v>36</v>
      </c>
    </row>
    <row r="209" spans="1:5" ht="12.75">
      <c r="A209" t="s">
        <v>43</v>
      </c>
      <c r="E209" s="29" t="s">
        <v>36</v>
      </c>
    </row>
    <row r="210" spans="1:16" ht="12.75">
      <c r="A210" s="19" t="s">
        <v>34</v>
      </c>
      <c s="23" t="s">
        <v>275</v>
      </c>
      <c s="23" t="s">
        <v>1048</v>
      </c>
      <c s="19" t="s">
        <v>36</v>
      </c>
      <c s="24" t="s">
        <v>1049</v>
      </c>
      <c s="25" t="s">
        <v>63</v>
      </c>
      <c s="26">
        <v>133</v>
      </c>
      <c s="27">
        <v>0</v>
      </c>
      <c s="27">
        <f>ROUND(ROUND(H210,2)*ROUND(G210,3),2)</f>
      </c>
      <c r="O210">
        <f>(I210*21)/100</f>
      </c>
      <c t="s">
        <v>13</v>
      </c>
    </row>
    <row r="211" spans="1:5" ht="25.5">
      <c r="A211" s="28" t="s">
        <v>39</v>
      </c>
      <c r="E211" s="29" t="s">
        <v>1050</v>
      </c>
    </row>
    <row r="212" spans="1:5" ht="12.75">
      <c r="A212" s="30" t="s">
        <v>41</v>
      </c>
      <c r="E212" s="31" t="s">
        <v>36</v>
      </c>
    </row>
    <row r="213" spans="1:5" ht="12.75">
      <c r="A213" t="s">
        <v>43</v>
      </c>
      <c r="E213" s="29" t="s">
        <v>36</v>
      </c>
    </row>
    <row r="214" spans="1:16" ht="25.5">
      <c r="A214" s="19" t="s">
        <v>34</v>
      </c>
      <c s="23" t="s">
        <v>278</v>
      </c>
      <c s="23" t="s">
        <v>1051</v>
      </c>
      <c s="19" t="s">
        <v>36</v>
      </c>
      <c s="24" t="s">
        <v>1052</v>
      </c>
      <c s="25" t="s">
        <v>63</v>
      </c>
      <c s="26">
        <v>206</v>
      </c>
      <c s="27">
        <v>0</v>
      </c>
      <c s="27">
        <f>ROUND(ROUND(H214,2)*ROUND(G214,3),2)</f>
      </c>
      <c r="O214">
        <f>(I214*21)/100</f>
      </c>
      <c t="s">
        <v>13</v>
      </c>
    </row>
    <row r="215" spans="1:5" ht="25.5">
      <c r="A215" s="28" t="s">
        <v>39</v>
      </c>
      <c r="E215" s="29" t="s">
        <v>1053</v>
      </c>
    </row>
    <row r="216" spans="1:5" ht="12.75">
      <c r="A216" s="30" t="s">
        <v>41</v>
      </c>
      <c r="E216" s="31" t="s">
        <v>36</v>
      </c>
    </row>
    <row r="217" spans="1:5" ht="12.75">
      <c r="A217" t="s">
        <v>43</v>
      </c>
      <c r="E217" s="29" t="s">
        <v>36</v>
      </c>
    </row>
    <row r="218" spans="1:16" ht="25.5">
      <c r="A218" s="19" t="s">
        <v>34</v>
      </c>
      <c s="23" t="s">
        <v>281</v>
      </c>
      <c s="23" t="s">
        <v>1054</v>
      </c>
      <c s="19" t="s">
        <v>36</v>
      </c>
      <c s="24" t="s">
        <v>1055</v>
      </c>
      <c s="25" t="s">
        <v>63</v>
      </c>
      <c s="26">
        <v>206</v>
      </c>
      <c s="27">
        <v>0</v>
      </c>
      <c s="27">
        <f>ROUND(ROUND(H218,2)*ROUND(G218,3),2)</f>
      </c>
      <c r="O218">
        <f>(I218*21)/100</f>
      </c>
      <c t="s">
        <v>13</v>
      </c>
    </row>
    <row r="219" spans="1:5" ht="25.5">
      <c r="A219" s="28" t="s">
        <v>39</v>
      </c>
      <c r="E219" s="29" t="s">
        <v>1055</v>
      </c>
    </row>
    <row r="220" spans="1:5" ht="12.75">
      <c r="A220" s="30" t="s">
        <v>41</v>
      </c>
      <c r="E220" s="31" t="s">
        <v>36</v>
      </c>
    </row>
    <row r="221" spans="1:5" ht="12.75">
      <c r="A221" t="s">
        <v>43</v>
      </c>
      <c r="E221" s="29" t="s">
        <v>36</v>
      </c>
    </row>
    <row r="222" spans="1:16" ht="25.5">
      <c r="A222" s="19" t="s">
        <v>34</v>
      </c>
      <c s="23" t="s">
        <v>287</v>
      </c>
      <c s="23" t="s">
        <v>454</v>
      </c>
      <c s="19" t="s">
        <v>36</v>
      </c>
      <c s="24" t="s">
        <v>455</v>
      </c>
      <c s="25" t="s">
        <v>63</v>
      </c>
      <c s="26">
        <v>20</v>
      </c>
      <c s="27">
        <v>0</v>
      </c>
      <c s="27">
        <f>ROUND(ROUND(H222,2)*ROUND(G222,3),2)</f>
      </c>
      <c r="O222">
        <f>(I222*21)/100</f>
      </c>
      <c t="s">
        <v>13</v>
      </c>
    </row>
    <row r="223" spans="1:5" ht="25.5">
      <c r="A223" s="28" t="s">
        <v>39</v>
      </c>
      <c r="E223" s="29" t="s">
        <v>456</v>
      </c>
    </row>
    <row r="224" spans="1:5" ht="12.75">
      <c r="A224" s="30" t="s">
        <v>41</v>
      </c>
      <c r="E224" s="31" t="s">
        <v>36</v>
      </c>
    </row>
    <row r="225" spans="1:5" ht="12.75">
      <c r="A225" t="s">
        <v>43</v>
      </c>
      <c r="E225" s="29" t="s">
        <v>36</v>
      </c>
    </row>
    <row r="226" spans="1:16" ht="12.75">
      <c r="A226" s="19" t="s">
        <v>34</v>
      </c>
      <c s="23" t="s">
        <v>291</v>
      </c>
      <c s="23" t="s">
        <v>1056</v>
      </c>
      <c s="19" t="s">
        <v>36</v>
      </c>
      <c s="24" t="s">
        <v>1057</v>
      </c>
      <c s="25" t="s">
        <v>63</v>
      </c>
      <c s="26">
        <v>20</v>
      </c>
      <c s="27">
        <v>0</v>
      </c>
      <c s="27">
        <f>ROUND(ROUND(H226,2)*ROUND(G226,3),2)</f>
      </c>
      <c r="O226">
        <f>(I226*21)/100</f>
      </c>
      <c t="s">
        <v>13</v>
      </c>
    </row>
    <row r="227" spans="1:5" ht="12.75">
      <c r="A227" s="28" t="s">
        <v>39</v>
      </c>
      <c r="E227" s="29" t="s">
        <v>1057</v>
      </c>
    </row>
    <row r="228" spans="1:5" ht="12.75">
      <c r="A228" s="30" t="s">
        <v>41</v>
      </c>
      <c r="E228" s="31" t="s">
        <v>36</v>
      </c>
    </row>
    <row r="229" spans="1:5" ht="12.75">
      <c r="A229" t="s">
        <v>43</v>
      </c>
      <c r="E229" s="29" t="s">
        <v>36</v>
      </c>
    </row>
    <row r="230" spans="1:16" ht="12.75">
      <c r="A230" s="19" t="s">
        <v>34</v>
      </c>
      <c s="23" t="s">
        <v>294</v>
      </c>
      <c s="23" t="s">
        <v>1058</v>
      </c>
      <c s="19" t="s">
        <v>36</v>
      </c>
      <c s="24" t="s">
        <v>1059</v>
      </c>
      <c s="25" t="s">
        <v>55</v>
      </c>
      <c s="26">
        <v>1</v>
      </c>
      <c s="27">
        <v>0</v>
      </c>
      <c s="27">
        <f>ROUND(ROUND(H230,2)*ROUND(G230,3),2)</f>
      </c>
      <c r="O230">
        <f>(I230*21)/100</f>
      </c>
      <c t="s">
        <v>13</v>
      </c>
    </row>
    <row r="231" spans="1:5" ht="12.75">
      <c r="A231" s="28" t="s">
        <v>39</v>
      </c>
      <c r="E231" s="29" t="s">
        <v>1059</v>
      </c>
    </row>
    <row r="232" spans="1:5" ht="12.75">
      <c r="A232" s="30" t="s">
        <v>41</v>
      </c>
      <c r="E232" s="31" t="s">
        <v>36</v>
      </c>
    </row>
    <row r="233" spans="1:5" ht="12.75">
      <c r="A233" t="s">
        <v>43</v>
      </c>
      <c r="E233" s="29" t="s">
        <v>36</v>
      </c>
    </row>
    <row r="234" spans="1:16" ht="12.75">
      <c r="A234" s="19" t="s">
        <v>34</v>
      </c>
      <c s="23" t="s">
        <v>299</v>
      </c>
      <c s="23" t="s">
        <v>1060</v>
      </c>
      <c s="19" t="s">
        <v>36</v>
      </c>
      <c s="24" t="s">
        <v>1061</v>
      </c>
      <c s="25" t="s">
        <v>38</v>
      </c>
      <c s="26">
        <v>6.5</v>
      </c>
      <c s="27">
        <v>0</v>
      </c>
      <c s="27">
        <f>ROUND(ROUND(H234,2)*ROUND(G234,3),2)</f>
      </c>
      <c r="O234">
        <f>(I234*21)/100</f>
      </c>
      <c t="s">
        <v>13</v>
      </c>
    </row>
    <row r="235" spans="1:5" ht="12.75">
      <c r="A235" s="28" t="s">
        <v>39</v>
      </c>
      <c r="E235" s="29" t="s">
        <v>1062</v>
      </c>
    </row>
    <row r="236" spans="1:5" ht="12.75">
      <c r="A236" s="30" t="s">
        <v>41</v>
      </c>
      <c r="E236" s="31" t="s">
        <v>36</v>
      </c>
    </row>
    <row r="237" spans="1:5" ht="12.75">
      <c r="A237" t="s">
        <v>43</v>
      </c>
      <c r="E237" s="29" t="s">
        <v>36</v>
      </c>
    </row>
    <row r="238" spans="1:16" ht="12.75">
      <c r="A238" s="19" t="s">
        <v>34</v>
      </c>
      <c s="23" t="s">
        <v>302</v>
      </c>
      <c s="23" t="s">
        <v>1063</v>
      </c>
      <c s="19" t="s">
        <v>36</v>
      </c>
      <c s="24" t="s">
        <v>1064</v>
      </c>
      <c s="25" t="s">
        <v>55</v>
      </c>
      <c s="26">
        <v>1</v>
      </c>
      <c s="27">
        <v>0</v>
      </c>
      <c s="27">
        <f>ROUND(ROUND(H238,2)*ROUND(G238,3),2)</f>
      </c>
      <c r="O238">
        <f>(I238*21)/100</f>
      </c>
      <c t="s">
        <v>13</v>
      </c>
    </row>
    <row r="239" spans="1:5" ht="12.75">
      <c r="A239" s="28" t="s">
        <v>39</v>
      </c>
      <c r="E239" s="29" t="s">
        <v>1064</v>
      </c>
    </row>
    <row r="240" spans="1:5" ht="12.75">
      <c r="A240" s="30" t="s">
        <v>41</v>
      </c>
      <c r="E240" s="31" t="s">
        <v>36</v>
      </c>
    </row>
    <row r="241" spans="1:5" ht="12.75">
      <c r="A241" t="s">
        <v>43</v>
      </c>
      <c r="E241" s="29" t="s">
        <v>36</v>
      </c>
    </row>
    <row r="242" spans="1:16" ht="12.75">
      <c r="A242" s="19" t="s">
        <v>34</v>
      </c>
      <c s="23" t="s">
        <v>305</v>
      </c>
      <c s="23" t="s">
        <v>1065</v>
      </c>
      <c s="19" t="s">
        <v>36</v>
      </c>
      <c s="24" t="s">
        <v>1066</v>
      </c>
      <c s="25" t="s">
        <v>55</v>
      </c>
      <c s="26">
        <v>6</v>
      </c>
      <c s="27">
        <v>0</v>
      </c>
      <c s="27">
        <f>ROUND(ROUND(H242,2)*ROUND(G242,3),2)</f>
      </c>
      <c r="O242">
        <f>(I242*21)/100</f>
      </c>
      <c t="s">
        <v>13</v>
      </c>
    </row>
    <row r="243" spans="1:5" ht="12.75">
      <c r="A243" s="28" t="s">
        <v>39</v>
      </c>
      <c r="E243" s="29" t="s">
        <v>1066</v>
      </c>
    </row>
    <row r="244" spans="1:5" ht="12.75">
      <c r="A244" s="30" t="s">
        <v>41</v>
      </c>
      <c r="E244" s="31" t="s">
        <v>36</v>
      </c>
    </row>
    <row r="245" spans="1:5" ht="12.75">
      <c r="A245" t="s">
        <v>43</v>
      </c>
      <c r="E245" s="29" t="s">
        <v>36</v>
      </c>
    </row>
    <row r="246" spans="1:16" ht="12.75">
      <c r="A246" s="19" t="s">
        <v>34</v>
      </c>
      <c s="23" t="s">
        <v>308</v>
      </c>
      <c s="23" t="s">
        <v>1067</v>
      </c>
      <c s="19" t="s">
        <v>36</v>
      </c>
      <c s="24" t="s">
        <v>1068</v>
      </c>
      <c s="25" t="s">
        <v>55</v>
      </c>
      <c s="26">
        <v>2</v>
      </c>
      <c s="27">
        <v>0</v>
      </c>
      <c s="27">
        <f>ROUND(ROUND(H246,2)*ROUND(G246,3),2)</f>
      </c>
      <c r="O246">
        <f>(I246*21)/100</f>
      </c>
      <c t="s">
        <v>13</v>
      </c>
    </row>
    <row r="247" spans="1:5" ht="12.75">
      <c r="A247" s="28" t="s">
        <v>39</v>
      </c>
      <c r="E247" s="29" t="s">
        <v>1068</v>
      </c>
    </row>
    <row r="248" spans="1:5" ht="12.75">
      <c r="A248" s="30" t="s">
        <v>41</v>
      </c>
      <c r="E248" s="31" t="s">
        <v>36</v>
      </c>
    </row>
    <row r="249" spans="1:5" ht="12.75">
      <c r="A249" t="s">
        <v>43</v>
      </c>
      <c r="E249" s="29" t="s">
        <v>36</v>
      </c>
    </row>
    <row r="250" spans="1:16" ht="12.75">
      <c r="A250" s="19" t="s">
        <v>34</v>
      </c>
      <c s="23" t="s">
        <v>312</v>
      </c>
      <c s="23" t="s">
        <v>1069</v>
      </c>
      <c s="19" t="s">
        <v>36</v>
      </c>
      <c s="24" t="s">
        <v>1070</v>
      </c>
      <c s="25" t="s">
        <v>63</v>
      </c>
      <c s="26">
        <v>20</v>
      </c>
      <c s="27">
        <v>0</v>
      </c>
      <c s="27">
        <f>ROUND(ROUND(H250,2)*ROUND(G250,3),2)</f>
      </c>
      <c r="O250">
        <f>(I250*21)/100</f>
      </c>
      <c t="s">
        <v>13</v>
      </c>
    </row>
    <row r="251" spans="1:5" ht="12.75">
      <c r="A251" s="28" t="s">
        <v>39</v>
      </c>
      <c r="E251" s="29" t="s">
        <v>1070</v>
      </c>
    </row>
    <row r="252" spans="1:5" ht="12.75">
      <c r="A252" s="30" t="s">
        <v>41</v>
      </c>
      <c r="E252" s="31" t="s">
        <v>36</v>
      </c>
    </row>
    <row r="253" spans="1:5" ht="12.75">
      <c r="A253" t="s">
        <v>43</v>
      </c>
      <c r="E253" s="29" t="s">
        <v>36</v>
      </c>
    </row>
    <row r="254" spans="1:18" ht="12.75" customHeight="1">
      <c r="A254" s="5" t="s">
        <v>32</v>
      </c>
      <c s="5"/>
      <c s="34" t="s">
        <v>828</v>
      </c>
      <c s="5"/>
      <c s="21" t="s">
        <v>829</v>
      </c>
      <c s="5"/>
      <c s="5"/>
      <c s="5"/>
      <c s="35">
        <f>0+Q254</f>
      </c>
      <c r="O254">
        <f>0+R254</f>
      </c>
      <c r="Q254">
        <f>0+I255+I259+I263+I267</f>
      </c>
      <c>
        <f>0+O255+O259+O263+O267</f>
      </c>
    </row>
    <row r="255" spans="1:16" ht="12.75">
      <c r="A255" s="19" t="s">
        <v>34</v>
      </c>
      <c s="23" t="s">
        <v>19</v>
      </c>
      <c s="23" t="s">
        <v>835</v>
      </c>
      <c s="19" t="s">
        <v>36</v>
      </c>
      <c s="24" t="s">
        <v>836</v>
      </c>
      <c s="25" t="s">
        <v>47</v>
      </c>
      <c s="26">
        <v>36.823</v>
      </c>
      <c s="27">
        <v>0</v>
      </c>
      <c s="27">
        <f>ROUND(ROUND(H255,2)*ROUND(G255,3),2)</f>
      </c>
      <c r="O255">
        <f>(I255*21)/100</f>
      </c>
      <c t="s">
        <v>13</v>
      </c>
    </row>
    <row r="256" spans="1:5" ht="25.5">
      <c r="A256" s="28" t="s">
        <v>39</v>
      </c>
      <c r="E256" s="29" t="s">
        <v>837</v>
      </c>
    </row>
    <row r="257" spans="1:5" ht="12.75">
      <c r="A257" s="30" t="s">
        <v>41</v>
      </c>
      <c r="E257" s="31" t="s">
        <v>36</v>
      </c>
    </row>
    <row r="258" spans="1:5" ht="12.75">
      <c r="A258" t="s">
        <v>43</v>
      </c>
      <c r="E258" s="29" t="s">
        <v>36</v>
      </c>
    </row>
    <row r="259" spans="1:16" ht="12.75">
      <c r="A259" s="19" t="s">
        <v>34</v>
      </c>
      <c s="23" t="s">
        <v>13</v>
      </c>
      <c s="23" t="s">
        <v>840</v>
      </c>
      <c s="19" t="s">
        <v>36</v>
      </c>
      <c s="24" t="s">
        <v>841</v>
      </c>
      <c s="25" t="s">
        <v>47</v>
      </c>
      <c s="26">
        <v>368.23</v>
      </c>
      <c s="27">
        <v>0</v>
      </c>
      <c s="27">
        <f>ROUND(ROUND(H259,2)*ROUND(G259,3),2)</f>
      </c>
      <c r="O259">
        <f>(I259*21)/100</f>
      </c>
      <c t="s">
        <v>13</v>
      </c>
    </row>
    <row r="260" spans="1:5" ht="25.5">
      <c r="A260" s="28" t="s">
        <v>39</v>
      </c>
      <c r="E260" s="29" t="s">
        <v>842</v>
      </c>
    </row>
    <row r="261" spans="1:5" ht="12.75">
      <c r="A261" s="30" t="s">
        <v>41</v>
      </c>
      <c r="E261" s="31" t="s">
        <v>36</v>
      </c>
    </row>
    <row r="262" spans="1:5" ht="12.75">
      <c r="A262" t="s">
        <v>43</v>
      </c>
      <c r="E262" s="29" t="s">
        <v>36</v>
      </c>
    </row>
    <row r="263" spans="1:16" ht="25.5">
      <c r="A263" s="19" t="s">
        <v>34</v>
      </c>
      <c s="23" t="s">
        <v>11</v>
      </c>
      <c s="23" t="s">
        <v>1071</v>
      </c>
      <c s="19" t="s">
        <v>36</v>
      </c>
      <c s="24" t="s">
        <v>1072</v>
      </c>
      <c s="25" t="s">
        <v>47</v>
      </c>
      <c s="26">
        <v>23.823</v>
      </c>
      <c s="27">
        <v>0</v>
      </c>
      <c s="27">
        <f>ROUND(ROUND(H263,2)*ROUND(G263,3),2)</f>
      </c>
      <c r="O263">
        <f>(I263*21)/100</f>
      </c>
      <c t="s">
        <v>13</v>
      </c>
    </row>
    <row r="264" spans="1:5" ht="25.5">
      <c r="A264" s="28" t="s">
        <v>39</v>
      </c>
      <c r="E264" s="29" t="s">
        <v>1072</v>
      </c>
    </row>
    <row r="265" spans="1:5" ht="12.75">
      <c r="A265" s="30" t="s">
        <v>41</v>
      </c>
      <c r="E265" s="31" t="s">
        <v>36</v>
      </c>
    </row>
    <row r="266" spans="1:5" ht="12.75">
      <c r="A266" t="s">
        <v>43</v>
      </c>
      <c r="E266" s="29" t="s">
        <v>36</v>
      </c>
    </row>
    <row r="267" spans="1:16" ht="25.5">
      <c r="A267" s="19" t="s">
        <v>34</v>
      </c>
      <c s="23" t="s">
        <v>23</v>
      </c>
      <c s="23" t="s">
        <v>854</v>
      </c>
      <c s="19" t="s">
        <v>36</v>
      </c>
      <c s="24" t="s">
        <v>855</v>
      </c>
      <c s="25" t="s">
        <v>47</v>
      </c>
      <c s="26">
        <v>14.95</v>
      </c>
      <c s="27">
        <v>0</v>
      </c>
      <c s="27">
        <f>ROUND(ROUND(H267,2)*ROUND(G267,3),2)</f>
      </c>
      <c r="O267">
        <f>(I267*21)/100</f>
      </c>
      <c t="s">
        <v>13</v>
      </c>
    </row>
    <row r="268" spans="1:5" ht="25.5">
      <c r="A268" s="28" t="s">
        <v>39</v>
      </c>
      <c r="E268" s="29" t="s">
        <v>856</v>
      </c>
    </row>
    <row r="269" spans="1:5" ht="12.75">
      <c r="A269" s="30" t="s">
        <v>41</v>
      </c>
      <c r="E269" s="31" t="s">
        <v>36</v>
      </c>
    </row>
    <row r="270" spans="1:5" ht="12.75">
      <c r="A270" t="s">
        <v>43</v>
      </c>
      <c r="E270" s="29" t="s">
        <v>36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0+O8</f>
      </c>
      <c t="s">
        <v>12</v>
      </c>
    </row>
    <row r="3" spans="1:16" ht="15" customHeight="1">
      <c r="A3" t="s">
        <v>1</v>
      </c>
      <c s="8" t="s">
        <v>3</v>
      </c>
      <c s="9" t="s">
        <v>4</v>
      </c>
      <c s="1"/>
      <c s="10" t="s">
        <v>5</v>
      </c>
      <c s="1"/>
      <c s="4"/>
      <c s="3" t="s">
        <v>1073</v>
      </c>
      <c s="36">
        <f>0+I8</f>
      </c>
      <c r="O3" t="s">
        <v>8</v>
      </c>
      <c t="s">
        <v>13</v>
      </c>
    </row>
    <row r="4" spans="1:16" ht="15" customHeight="1">
      <c r="A4" t="s">
        <v>6</v>
      </c>
      <c s="12" t="s">
        <v>7</v>
      </c>
      <c s="13" t="s">
        <v>1073</v>
      </c>
      <c s="5"/>
      <c s="14" t="s">
        <v>1074</v>
      </c>
      <c s="5"/>
      <c s="5"/>
      <c s="15"/>
      <c s="15"/>
      <c r="O4" t="s">
        <v>9</v>
      </c>
      <c t="s">
        <v>13</v>
      </c>
    </row>
    <row r="5" spans="1:16" ht="12.75" customHeight="1">
      <c r="A5" s="11" t="s">
        <v>16</v>
      </c>
      <c s="11" t="s">
        <v>18</v>
      </c>
      <c s="11" t="s">
        <v>20</v>
      </c>
      <c s="11" t="s">
        <v>21</v>
      </c>
      <c s="11" t="s">
        <v>22</v>
      </c>
      <c s="11" t="s">
        <v>24</v>
      </c>
      <c s="11" t="s">
        <v>26</v>
      </c>
      <c s="11" t="s">
        <v>27</v>
      </c>
      <c s="11"/>
      <c r="O5" t="s">
        <v>10</v>
      </c>
      <c t="s">
        <v>13</v>
      </c>
    </row>
    <row r="6" spans="1:9" ht="12.75" customHeight="1">
      <c r="A6" s="11"/>
      <c s="11"/>
      <c s="11"/>
      <c s="11"/>
      <c s="11"/>
      <c s="11"/>
      <c s="11"/>
      <c s="11" t="s">
        <v>28</v>
      </c>
      <c s="11" t="s">
        <v>30</v>
      </c>
    </row>
    <row r="7" spans="1:9" ht="12.75" customHeight="1">
      <c r="A7" s="11" t="s">
        <v>17</v>
      </c>
      <c s="11" t="s">
        <v>19</v>
      </c>
      <c s="11" t="s">
        <v>13</v>
      </c>
      <c s="11" t="s">
        <v>11</v>
      </c>
      <c s="11" t="s">
        <v>23</v>
      </c>
      <c s="11" t="s">
        <v>25</v>
      </c>
      <c s="11" t="s">
        <v>12</v>
      </c>
      <c s="11" t="s">
        <v>29</v>
      </c>
      <c s="11" t="s">
        <v>31</v>
      </c>
    </row>
    <row r="8" spans="1:18" ht="12.75" customHeight="1">
      <c r="A8" s="15" t="s">
        <v>32</v>
      </c>
      <c s="15"/>
      <c s="20" t="s">
        <v>29</v>
      </c>
      <c s="15"/>
      <c s="21" t="s">
        <v>1075</v>
      </c>
      <c s="15"/>
      <c s="15"/>
      <c s="15"/>
      <c s="22">
        <f>0+Q8</f>
      </c>
      <c r="O8">
        <f>0+R8</f>
      </c>
      <c r="Q8">
        <f>0+I9+I13+I17+I21+I25+I29</f>
      </c>
      <c>
        <f>0+O9+O13+O17+O21+O25+O29</f>
      </c>
    </row>
    <row r="9" spans="1:16" ht="12.75">
      <c r="A9" s="19" t="s">
        <v>34</v>
      </c>
      <c s="23" t="s">
        <v>19</v>
      </c>
      <c s="23" t="s">
        <v>1076</v>
      </c>
      <c s="19" t="s">
        <v>36</v>
      </c>
      <c s="24" t="s">
        <v>1077</v>
      </c>
      <c s="25" t="s">
        <v>55</v>
      </c>
      <c s="26">
        <v>20</v>
      </c>
      <c s="27">
        <v>0</v>
      </c>
      <c s="27">
        <f>ROUND(ROUND(H9,2)*ROUND(G9,3),2)</f>
      </c>
      <c r="O9">
        <f>(I9*21)/100</f>
      </c>
      <c t="s">
        <v>13</v>
      </c>
    </row>
    <row r="10" spans="1:5" ht="25.5">
      <c r="A10" s="28" t="s">
        <v>39</v>
      </c>
      <c r="E10" s="29" t="s">
        <v>1078</v>
      </c>
    </row>
    <row r="11" spans="1:5" ht="25.5">
      <c r="A11" s="30" t="s">
        <v>41</v>
      </c>
      <c r="E11" s="31" t="s">
        <v>1079</v>
      </c>
    </row>
    <row r="12" spans="1:5" ht="25.5">
      <c r="A12" t="s">
        <v>43</v>
      </c>
      <c r="E12" s="29" t="s">
        <v>1080</v>
      </c>
    </row>
    <row r="13" spans="1:16" ht="12.75">
      <c r="A13" s="19" t="s">
        <v>34</v>
      </c>
      <c s="23" t="s">
        <v>13</v>
      </c>
      <c s="23" t="s">
        <v>1081</v>
      </c>
      <c s="19" t="s">
        <v>36</v>
      </c>
      <c s="24" t="s">
        <v>1082</v>
      </c>
      <c s="25" t="s">
        <v>55</v>
      </c>
      <c s="26">
        <v>2400</v>
      </c>
      <c s="27">
        <v>0</v>
      </c>
      <c s="27">
        <f>ROUND(ROUND(H13,2)*ROUND(G13,3),2)</f>
      </c>
      <c r="O13">
        <f>(I13*21)/100</f>
      </c>
      <c t="s">
        <v>13</v>
      </c>
    </row>
    <row r="14" spans="1:5" ht="25.5">
      <c r="A14" s="28" t="s">
        <v>39</v>
      </c>
      <c r="E14" s="29" t="s">
        <v>1083</v>
      </c>
    </row>
    <row r="15" spans="1:5" ht="12.75">
      <c r="A15" s="30" t="s">
        <v>41</v>
      </c>
      <c r="E15" s="31" t="s">
        <v>1084</v>
      </c>
    </row>
    <row r="16" spans="1:5" ht="25.5">
      <c r="A16" t="s">
        <v>43</v>
      </c>
      <c r="E16" s="29" t="s">
        <v>1080</v>
      </c>
    </row>
    <row r="17" spans="1:16" ht="12.75">
      <c r="A17" s="19" t="s">
        <v>34</v>
      </c>
      <c s="23" t="s">
        <v>11</v>
      </c>
      <c s="23" t="s">
        <v>1085</v>
      </c>
      <c s="19" t="s">
        <v>36</v>
      </c>
      <c s="24" t="s">
        <v>1086</v>
      </c>
      <c s="25" t="s">
        <v>55</v>
      </c>
      <c s="26">
        <v>200</v>
      </c>
      <c s="27">
        <v>0</v>
      </c>
      <c s="27">
        <f>ROUND(ROUND(H17,2)*ROUND(G17,3),2)</f>
      </c>
      <c r="O17">
        <f>(I17*21)/100</f>
      </c>
      <c t="s">
        <v>13</v>
      </c>
    </row>
    <row r="18" spans="1:5" ht="25.5">
      <c r="A18" s="28" t="s">
        <v>39</v>
      </c>
      <c r="E18" s="29" t="s">
        <v>1087</v>
      </c>
    </row>
    <row r="19" spans="1:5" ht="25.5">
      <c r="A19" s="30" t="s">
        <v>41</v>
      </c>
      <c r="E19" s="31" t="s">
        <v>1088</v>
      </c>
    </row>
    <row r="20" spans="1:5" ht="25.5">
      <c r="A20" t="s">
        <v>43</v>
      </c>
      <c r="E20" s="29" t="s">
        <v>1089</v>
      </c>
    </row>
    <row r="21" spans="1:16" ht="12.75">
      <c r="A21" s="19" t="s">
        <v>34</v>
      </c>
      <c s="23" t="s">
        <v>23</v>
      </c>
      <c s="23" t="s">
        <v>1090</v>
      </c>
      <c s="19" t="s">
        <v>36</v>
      </c>
      <c s="24" t="s">
        <v>1091</v>
      </c>
      <c s="25" t="s">
        <v>55</v>
      </c>
      <c s="26">
        <v>24000</v>
      </c>
      <c s="27">
        <v>0</v>
      </c>
      <c s="27">
        <f>ROUND(ROUND(H21,2)*ROUND(G21,3),2)</f>
      </c>
      <c r="O21">
        <f>(I21*21)/100</f>
      </c>
      <c t="s">
        <v>13</v>
      </c>
    </row>
    <row r="22" spans="1:5" ht="25.5">
      <c r="A22" s="28" t="s">
        <v>39</v>
      </c>
      <c r="E22" s="29" t="s">
        <v>1092</v>
      </c>
    </row>
    <row r="23" spans="1:5" ht="12.75">
      <c r="A23" s="30" t="s">
        <v>41</v>
      </c>
      <c r="E23" s="31" t="s">
        <v>1093</v>
      </c>
    </row>
    <row r="24" spans="1:5" ht="25.5">
      <c r="A24" t="s">
        <v>43</v>
      </c>
      <c r="E24" s="29" t="s">
        <v>1089</v>
      </c>
    </row>
    <row r="25" spans="1:16" ht="12.75">
      <c r="A25" s="19" t="s">
        <v>34</v>
      </c>
      <c s="23" t="s">
        <v>25</v>
      </c>
      <c s="23" t="s">
        <v>1094</v>
      </c>
      <c s="19" t="s">
        <v>36</v>
      </c>
      <c s="24" t="s">
        <v>1095</v>
      </c>
      <c s="25" t="s">
        <v>55</v>
      </c>
      <c s="26">
        <v>20</v>
      </c>
      <c s="27">
        <v>0</v>
      </c>
      <c s="27">
        <f>ROUND(ROUND(H25,2)*ROUND(G25,3),2)</f>
      </c>
      <c r="O25">
        <f>(I25*21)/100</f>
      </c>
      <c t="s">
        <v>13</v>
      </c>
    </row>
    <row r="26" spans="1:5" ht="25.5">
      <c r="A26" s="28" t="s">
        <v>39</v>
      </c>
      <c r="E26" s="29" t="s">
        <v>1096</v>
      </c>
    </row>
    <row r="27" spans="1:5" ht="25.5">
      <c r="A27" s="30" t="s">
        <v>41</v>
      </c>
      <c r="E27" s="31" t="s">
        <v>1097</v>
      </c>
    </row>
    <row r="28" spans="1:5" ht="25.5">
      <c r="A28" t="s">
        <v>43</v>
      </c>
      <c r="E28" s="29" t="s">
        <v>1089</v>
      </c>
    </row>
    <row r="29" spans="1:16" ht="25.5">
      <c r="A29" s="19" t="s">
        <v>34</v>
      </c>
      <c s="23" t="s">
        <v>12</v>
      </c>
      <c s="23" t="s">
        <v>1098</v>
      </c>
      <c s="19" t="s">
        <v>36</v>
      </c>
      <c s="24" t="s">
        <v>1099</v>
      </c>
      <c s="25" t="s">
        <v>55</v>
      </c>
      <c s="26">
        <v>2400</v>
      </c>
      <c s="27">
        <v>0</v>
      </c>
      <c s="27">
        <f>ROUND(ROUND(H29,2)*ROUND(G29,3),2)</f>
      </c>
      <c r="O29">
        <f>(I29*21)/100</f>
      </c>
      <c t="s">
        <v>13</v>
      </c>
    </row>
    <row r="30" spans="1:5" ht="25.5">
      <c r="A30" s="28" t="s">
        <v>39</v>
      </c>
      <c r="E30" s="29" t="s">
        <v>1100</v>
      </c>
    </row>
    <row r="31" spans="1:5" ht="12.75">
      <c r="A31" s="30" t="s">
        <v>41</v>
      </c>
      <c r="E31" s="31" t="s">
        <v>1101</v>
      </c>
    </row>
    <row r="32" spans="1:5" ht="25.5">
      <c r="A32" t="s">
        <v>43</v>
      </c>
      <c r="E32" s="29" t="s">
        <v>1089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